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Количество" sheetId="1" state="visible" r:id="rId2"/>
    <sheet name="Прикрепление" sheetId="2" state="visible" r:id="rId3"/>
    <sheet name="Работники ППЭ" sheetId="3" state="visible" r:id="rId4"/>
  </sheets>
  <definedNames>
    <definedName function="false" hidden="false" localSheetId="0" name="_xlnm.Print_Area" vbProcedure="false">Количество!$A$1:$AD$78</definedName>
    <definedName function="false" hidden="false" localSheetId="0" name="_xlnm.Print_Titles" vbProcedure="false">Количество!$2:$4</definedName>
    <definedName function="false" hidden="false" localSheetId="1" name="_xlnm.Print_Area" vbProcedure="false">Прикрепление!$A$1:$O$155</definedName>
    <definedName function="false" hidden="false" localSheetId="1" name="_xlnm.Print_Titles" vbProcedure="false">Прикрепление!$2:$3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<sst xmlns="http://schemas.openxmlformats.org/spreadsheetml/2006/main" count="899" uniqueCount="442">
  <si>
    <t xml:space="preserve">ГИА-9-2022</t>
  </si>
  <si>
    <t xml:space="preserve">Количество выпускников</t>
  </si>
  <si>
    <t xml:space="preserve">ППЭ</t>
  </si>
  <si>
    <t xml:space="preserve">Код ОУ</t>
  </si>
  <si>
    <t xml:space="preserve">ОУ</t>
  </si>
  <si>
    <t xml:space="preserve">Кол-во 
уч-ся</t>
  </si>
  <si>
    <t xml:space="preserve">23 мая</t>
  </si>
  <si>
    <t xml:space="preserve">24 мая</t>
  </si>
  <si>
    <t xml:space="preserve">7 июня</t>
  </si>
  <si>
    <t xml:space="preserve">8 июня</t>
  </si>
  <si>
    <t xml:space="preserve">19, 20 мая</t>
  </si>
  <si>
    <t xml:space="preserve">27 мая</t>
  </si>
  <si>
    <t xml:space="preserve">28 мая</t>
  </si>
  <si>
    <t xml:space="preserve">1 июня</t>
  </si>
  <si>
    <t xml:space="preserve">15 июня</t>
  </si>
  <si>
    <t xml:space="preserve">22 июня</t>
  </si>
  <si>
    <t xml:space="preserve">ОГЭ
сп/р</t>
  </si>
  <si>
    <t xml:space="preserve">ГВЭ сп/р</t>
  </si>
  <si>
    <t xml:space="preserve">Математика</t>
  </si>
  <si>
    <t xml:space="preserve">Русск. яз.</t>
  </si>
  <si>
    <t xml:space="preserve">Англ.яз</t>
  </si>
  <si>
    <t xml:space="preserve">Обществознание</t>
  </si>
  <si>
    <t xml:space="preserve">История</t>
  </si>
  <si>
    <t xml:space="preserve">Физика</t>
  </si>
  <si>
    <t xml:space="preserve">Биология</t>
  </si>
  <si>
    <t xml:space="preserve">Химия</t>
  </si>
  <si>
    <t xml:space="preserve">Информатика</t>
  </si>
  <si>
    <t xml:space="preserve">География</t>
  </si>
  <si>
    <t xml:space="preserve">Литература</t>
  </si>
  <si>
    <t xml:space="preserve">АОП</t>
  </si>
  <si>
    <t xml:space="preserve">всего ГВЭ</t>
  </si>
  <si>
    <t xml:space="preserve">на ППЭ</t>
  </si>
  <si>
    <t xml:space="preserve">ГВЭ на дому</t>
  </si>
  <si>
    <t xml:space="preserve">3ч 55м</t>
  </si>
  <si>
    <t xml:space="preserve">2 ч</t>
  </si>
  <si>
    <t xml:space="preserve">3ч</t>
  </si>
  <si>
    <t xml:space="preserve">3 ч</t>
  </si>
  <si>
    <t xml:space="preserve">2ч 30м</t>
  </si>
  <si>
    <t xml:space="preserve">А</t>
  </si>
  <si>
    <t xml:space="preserve">К</t>
  </si>
  <si>
    <t xml:space="preserve">С</t>
  </si>
  <si>
    <r>
      <rPr>
        <b val="true"/>
        <sz val="10"/>
        <rFont val="Arial"/>
        <family val="2"/>
        <charset val="204"/>
      </rPr>
      <t xml:space="preserve">ППЭ № 907 СОШ № 13
</t>
    </r>
    <r>
      <rPr>
        <i val="true"/>
        <u val="single"/>
        <sz val="10"/>
        <rFont val="Arial"/>
        <family val="2"/>
        <charset val="204"/>
      </rPr>
      <t xml:space="preserve">Организаторы из ОУ:
</t>
    </r>
    <r>
      <rPr>
        <b val="true"/>
        <sz val="10"/>
        <rFont val="Arial"/>
        <family val="2"/>
        <charset val="204"/>
      </rPr>
      <t xml:space="preserve">сош 13, НВМУ</t>
    </r>
  </si>
  <si>
    <t xml:space="preserve">КШМ</t>
  </si>
  <si>
    <t xml:space="preserve">Гринченко - инф, гео</t>
  </si>
  <si>
    <t xml:space="preserve">сош 31</t>
  </si>
  <si>
    <t xml:space="preserve">ауд.</t>
  </si>
  <si>
    <r>
      <rPr>
        <b val="true"/>
        <sz val="10"/>
        <rFont val="Arial"/>
        <family val="2"/>
        <charset val="204"/>
      </rPr>
      <t xml:space="preserve">ППЭ № 889 СОШ № 20
</t>
    </r>
    <r>
      <rPr>
        <i val="true"/>
        <u val="single"/>
        <sz val="10"/>
        <rFont val="Arial"/>
        <family val="2"/>
        <charset val="204"/>
      </rPr>
      <t xml:space="preserve">Организаторы из ОУ:
</t>
    </r>
    <r>
      <rPr>
        <b val="true"/>
        <sz val="10"/>
        <rFont val="Arial"/>
        <family val="2"/>
        <charset val="204"/>
      </rPr>
      <t xml:space="preserve">сош</t>
    </r>
    <r>
      <rPr>
        <sz val="10"/>
        <rFont val="Arial"/>
        <family val="2"/>
        <charset val="204"/>
      </rPr>
      <t xml:space="preserve"> </t>
    </r>
    <r>
      <rPr>
        <b val="true"/>
        <i val="true"/>
        <sz val="10"/>
        <rFont val="Arial"/>
        <family val="2"/>
        <charset val="204"/>
      </rPr>
      <t xml:space="preserve">20, 21</t>
    </r>
  </si>
  <si>
    <t xml:space="preserve">сош 13</t>
  </si>
  <si>
    <t xml:space="preserve">сош 27</t>
  </si>
  <si>
    <t xml:space="preserve">Лукьянченко</t>
  </si>
  <si>
    <t xml:space="preserve">гимн.7</t>
  </si>
  <si>
    <r>
      <rPr>
        <b val="true"/>
        <sz val="9"/>
        <rFont val="Arial"/>
        <family val="2"/>
        <charset val="204"/>
      </rPr>
      <t xml:space="preserve">ППЭ № 890 СОШ № 27
</t>
    </r>
    <r>
      <rPr>
        <i val="true"/>
        <u val="single"/>
        <sz val="9"/>
        <rFont val="Arial"/>
        <family val="2"/>
        <charset val="204"/>
      </rPr>
      <t xml:space="preserve">Организаторы из ОУ:
</t>
    </r>
    <r>
      <rPr>
        <b val="true"/>
        <sz val="9"/>
        <rFont val="Arial"/>
        <family val="2"/>
        <charset val="204"/>
      </rPr>
      <t xml:space="preserve">сош </t>
    </r>
    <r>
      <rPr>
        <b val="true"/>
        <i val="true"/>
        <sz val="9"/>
        <rFont val="Arial"/>
        <family val="2"/>
        <charset val="204"/>
      </rPr>
      <t xml:space="preserve">27, 42, ММЛ</t>
    </r>
  </si>
  <si>
    <t xml:space="preserve">оош 16</t>
  </si>
  <si>
    <t xml:space="preserve">гимн.6</t>
  </si>
  <si>
    <t xml:space="preserve">гимн.10</t>
  </si>
  <si>
    <r>
      <rPr>
        <b val="true"/>
        <sz val="9"/>
        <rFont val="Arial"/>
        <family val="2"/>
        <charset val="204"/>
      </rPr>
      <t xml:space="preserve">ППЭ № 891 СОШ № 31
</t>
    </r>
    <r>
      <rPr>
        <i val="true"/>
        <u val="single"/>
        <sz val="9"/>
        <rFont val="Arial"/>
        <family val="2"/>
        <charset val="204"/>
      </rPr>
      <t xml:space="preserve">Организаторы из ОУ:
</t>
    </r>
    <r>
      <rPr>
        <b val="true"/>
        <sz val="9"/>
        <rFont val="Arial"/>
        <family val="2"/>
        <charset val="204"/>
      </rPr>
      <t xml:space="preserve">сош </t>
    </r>
    <r>
      <rPr>
        <b val="true"/>
        <i val="true"/>
        <sz val="9"/>
        <rFont val="Arial"/>
        <family val="2"/>
        <charset val="204"/>
      </rPr>
      <t xml:space="preserve">31</t>
    </r>
  </si>
  <si>
    <t xml:space="preserve">сош 20</t>
  </si>
  <si>
    <t xml:space="preserve">сош 22</t>
  </si>
  <si>
    <t xml:space="preserve">Федорович - хим, био, Бородина - ГВЭ</t>
  </si>
  <si>
    <t xml:space="preserve">сош 33</t>
  </si>
  <si>
    <r>
      <rPr>
        <b val="true"/>
        <sz val="9"/>
        <rFont val="Arial"/>
        <family val="2"/>
        <charset val="204"/>
      </rPr>
      <t xml:space="preserve">ППЭ № 870 ООШ № 37
</t>
    </r>
    <r>
      <rPr>
        <i val="true"/>
        <u val="single"/>
        <sz val="9"/>
        <rFont val="Arial"/>
        <family val="2"/>
        <charset val="204"/>
      </rPr>
      <t xml:space="preserve">Организаторы из ОУ:
</t>
    </r>
    <r>
      <rPr>
        <b val="true"/>
        <sz val="9"/>
        <rFont val="Arial"/>
        <family val="2"/>
        <charset val="204"/>
      </rPr>
      <t xml:space="preserve">сош 37, г. 10</t>
    </r>
  </si>
  <si>
    <t xml:space="preserve">ГВЭ Перв.</t>
  </si>
  <si>
    <r>
      <rPr>
        <b val="true"/>
        <sz val="9"/>
        <rFont val="Arial"/>
        <family val="2"/>
        <charset val="204"/>
      </rPr>
      <t xml:space="preserve">ППЭ № 868 Кадетская
</t>
    </r>
    <r>
      <rPr>
        <i val="true"/>
        <u val="single"/>
        <sz val="9"/>
        <rFont val="Arial"/>
        <family val="2"/>
        <charset val="204"/>
      </rPr>
      <t xml:space="preserve">Организаторы из ОУ:
</t>
    </r>
    <r>
      <rPr>
        <b val="true"/>
        <sz val="9"/>
        <rFont val="Arial"/>
        <family val="2"/>
        <charset val="204"/>
      </rPr>
      <t xml:space="preserve">Кадетская, г. 7</t>
    </r>
  </si>
  <si>
    <t xml:space="preserve">НВМУ</t>
  </si>
  <si>
    <t xml:space="preserve">сош 42</t>
  </si>
  <si>
    <t xml:space="preserve">сош 50</t>
  </si>
  <si>
    <r>
      <rPr>
        <b val="true"/>
        <sz val="9"/>
        <rFont val="Arial"/>
        <family val="2"/>
        <charset val="204"/>
      </rPr>
      <t xml:space="preserve">ППЭ № 956 гимн. № 6
</t>
    </r>
    <r>
      <rPr>
        <i val="true"/>
        <u val="single"/>
        <sz val="9"/>
        <rFont val="Arial"/>
        <family val="2"/>
        <charset val="204"/>
      </rPr>
      <t xml:space="preserve">Организаторы из ОУ:</t>
    </r>
    <r>
      <rPr>
        <b val="true"/>
        <i val="true"/>
        <sz val="9"/>
        <rFont val="Arial"/>
        <family val="2"/>
        <charset val="204"/>
      </rPr>
      <t xml:space="preserve">  
г. 6, пг 24, сош 50</t>
    </r>
  </si>
  <si>
    <t xml:space="preserve">ММЛ</t>
  </si>
  <si>
    <t xml:space="preserve">сош 21</t>
  </si>
  <si>
    <t xml:space="preserve">Нагирный - ГВЭ увеличит. устройство</t>
  </si>
  <si>
    <t xml:space="preserve">оош 37</t>
  </si>
  <si>
    <t xml:space="preserve">Динеев - ГВЭ</t>
  </si>
  <si>
    <t xml:space="preserve">ППЭ № 801
ф.СОШ № 27</t>
  </si>
  <si>
    <t xml:space="preserve">филиал</t>
  </si>
  <si>
    <r>
      <rPr>
        <b val="true"/>
        <sz val="9"/>
        <rFont val="Arial"/>
        <family val="2"/>
        <charset val="204"/>
      </rPr>
      <t xml:space="preserve">ППЭ № 903 гимн. № 5
</t>
    </r>
    <r>
      <rPr>
        <i val="true"/>
        <u val="single"/>
        <sz val="9"/>
        <rFont val="Arial"/>
        <family val="2"/>
        <charset val="204"/>
      </rPr>
      <t xml:space="preserve">Организаторы из ОУ:
</t>
    </r>
    <r>
      <rPr>
        <b val="true"/>
        <sz val="9"/>
        <rFont val="Arial"/>
        <family val="2"/>
        <charset val="204"/>
      </rPr>
      <t xml:space="preserve">г. 5, сош </t>
    </r>
    <r>
      <rPr>
        <b val="true"/>
        <i val="true"/>
        <sz val="9"/>
        <rFont val="Arial"/>
        <family val="2"/>
        <charset val="204"/>
      </rPr>
      <t xml:space="preserve">23, 28</t>
    </r>
  </si>
  <si>
    <t xml:space="preserve">гимн. 8</t>
  </si>
  <si>
    <t xml:space="preserve">Янбарисов, р,м</t>
  </si>
  <si>
    <t xml:space="preserve">Смирнова р, м, анг, общ</t>
  </si>
  <si>
    <t xml:space="preserve">сош 49</t>
  </si>
  <si>
    <t xml:space="preserve">Заворотнев р,м,гео, общ    Смоличев р, М., био, гео</t>
  </si>
  <si>
    <t xml:space="preserve">Терпелова р,м,био, гео</t>
  </si>
  <si>
    <r>
      <rPr>
        <b val="true"/>
        <sz val="9"/>
        <rFont val="Arial"/>
        <family val="2"/>
        <charset val="204"/>
      </rPr>
      <t xml:space="preserve">ППЭ № 905 гимн. № 8
</t>
    </r>
    <r>
      <rPr>
        <i val="true"/>
        <u val="single"/>
        <sz val="9"/>
        <rFont val="Arial"/>
        <family val="2"/>
        <charset val="204"/>
      </rPr>
      <t xml:space="preserve">Организаторы из ОУ:
</t>
    </r>
    <r>
      <rPr>
        <b val="true"/>
        <sz val="9"/>
        <rFont val="Arial"/>
        <family val="2"/>
        <charset val="204"/>
      </rPr>
      <t xml:space="preserve">г. 8, сош 53, г. 1</t>
    </r>
  </si>
  <si>
    <t xml:space="preserve">сош 23</t>
  </si>
  <si>
    <t xml:space="preserve">Баимов р,м</t>
  </si>
  <si>
    <t xml:space="preserve">сош 28</t>
  </si>
  <si>
    <t xml:space="preserve">Данилов р,инф, гео</t>
  </si>
  <si>
    <t xml:space="preserve">сош 43</t>
  </si>
  <si>
    <t xml:space="preserve">Млскалюк р,м, Сергеева р,м, Чернова р,м</t>
  </si>
  <si>
    <r>
      <rPr>
        <b val="true"/>
        <sz val="9"/>
        <rFont val="Arial"/>
        <family val="2"/>
        <charset val="204"/>
      </rPr>
      <t xml:space="preserve">ППЭ № 892 СОШ № 34
</t>
    </r>
    <r>
      <rPr>
        <i val="true"/>
        <u val="single"/>
        <sz val="9"/>
        <rFont val="Arial"/>
        <family val="2"/>
        <charset val="204"/>
      </rPr>
      <t xml:space="preserve">Организаторы из ОУ</t>
    </r>
    <r>
      <rPr>
        <i val="true"/>
        <sz val="9"/>
        <rFont val="Arial"/>
        <family val="2"/>
        <charset val="204"/>
      </rPr>
      <t xml:space="preserve">:
</t>
    </r>
    <r>
      <rPr>
        <b val="true"/>
        <i val="true"/>
        <sz val="9"/>
        <rFont val="Arial"/>
        <family val="2"/>
        <charset val="204"/>
      </rPr>
      <t xml:space="preserve">сош</t>
    </r>
    <r>
      <rPr>
        <i val="true"/>
        <sz val="9"/>
        <rFont val="Arial"/>
        <family val="2"/>
        <charset val="204"/>
      </rPr>
      <t xml:space="preserve"> </t>
    </r>
    <r>
      <rPr>
        <b val="true"/>
        <i val="true"/>
        <sz val="9"/>
        <rFont val="Arial"/>
        <family val="2"/>
        <charset val="204"/>
      </rPr>
      <t xml:space="preserve">34, 43,  пг 40 </t>
    </r>
  </si>
  <si>
    <t xml:space="preserve">МПЛ</t>
  </si>
  <si>
    <t xml:space="preserve">Ефимова р,м,х,б Миннебаев р,м, гео, общ  Кореннова р,м, ф,инф</t>
  </si>
  <si>
    <t xml:space="preserve">сош 36</t>
  </si>
  <si>
    <t xml:space="preserve">гимн. 5</t>
  </si>
  <si>
    <t xml:space="preserve">Лукин р, м, инф, общ  Маркелова р,м, инф, общ</t>
  </si>
  <si>
    <t xml:space="preserve">Трофимов р,м, инф, общ</t>
  </si>
  <si>
    <r>
      <rPr>
        <b val="true"/>
        <sz val="9"/>
        <rFont val="Arial"/>
        <family val="2"/>
        <charset val="204"/>
      </rPr>
      <t xml:space="preserve">ППЭ № 913 СОШ № 49
</t>
    </r>
    <r>
      <rPr>
        <i val="true"/>
        <u val="single"/>
        <sz val="9"/>
        <rFont val="Arial"/>
        <family val="2"/>
        <charset val="204"/>
      </rPr>
      <t xml:space="preserve">Организаторы из ОУ:
</t>
    </r>
    <r>
      <rPr>
        <b val="true"/>
        <i val="true"/>
        <sz val="9"/>
        <rFont val="Arial"/>
        <family val="2"/>
        <charset val="204"/>
      </rPr>
      <t xml:space="preserve"> сош 49, 36, л. 2</t>
    </r>
  </si>
  <si>
    <t xml:space="preserve">гимн. 1</t>
  </si>
  <si>
    <t xml:space="preserve">сош 53</t>
  </si>
  <si>
    <t xml:space="preserve">сош 56</t>
  </si>
  <si>
    <t xml:space="preserve">оош 58</t>
  </si>
  <si>
    <t xml:space="preserve">гимн. 2</t>
  </si>
  <si>
    <r>
      <rPr>
        <b val="true"/>
        <sz val="9"/>
        <rFont val="Arial"/>
        <family val="2"/>
        <charset val="204"/>
      </rPr>
      <t xml:space="preserve">ППЭ № 893 МПЛ
</t>
    </r>
    <r>
      <rPr>
        <u val="single"/>
        <sz val="9"/>
        <rFont val="Arial"/>
        <family val="2"/>
        <charset val="204"/>
      </rPr>
      <t xml:space="preserve">Организаторы из ОУ</t>
    </r>
    <r>
      <rPr>
        <sz val="9"/>
        <rFont val="Arial"/>
        <family val="2"/>
        <charset val="204"/>
      </rPr>
      <t xml:space="preserve">:
</t>
    </r>
    <r>
      <rPr>
        <b val="true"/>
        <sz val="9"/>
        <rFont val="Arial"/>
        <family val="2"/>
        <charset val="204"/>
      </rPr>
      <t xml:space="preserve">МПЛ, </t>
    </r>
    <r>
      <rPr>
        <b val="true"/>
        <i val="true"/>
        <sz val="9"/>
        <rFont val="Arial"/>
        <family val="2"/>
        <charset val="204"/>
      </rPr>
      <t xml:space="preserve">г. 2, 56</t>
    </r>
  </si>
  <si>
    <t xml:space="preserve">л. 2</t>
  </si>
  <si>
    <t xml:space="preserve">Коковин-р, м, инф, гео</t>
  </si>
  <si>
    <t xml:space="preserve">сош 34</t>
  </si>
  <si>
    <t xml:space="preserve">Гальченко р,м,инф, общ  Меняйло р,м, общ, гео</t>
  </si>
  <si>
    <t xml:space="preserve">Гусарин р,м</t>
  </si>
  <si>
    <t xml:space="preserve">ППЭ на дому Филиппов р,м,б,г</t>
  </si>
  <si>
    <r>
      <rPr>
        <b val="true"/>
        <sz val="9"/>
        <rFont val="Arial"/>
        <family val="2"/>
        <charset val="204"/>
      </rPr>
      <t xml:space="preserve">ППЭ № 802 ООШ № 58   </t>
    </r>
    <r>
      <rPr>
        <u val="single"/>
        <sz val="9"/>
        <rFont val="Arial"/>
        <family val="2"/>
        <charset val="204"/>
      </rPr>
      <t xml:space="preserve">Организаторы из </t>
    </r>
    <r>
      <rPr>
        <b val="true"/>
        <sz val="9"/>
        <rFont val="Arial"/>
        <family val="2"/>
        <charset val="204"/>
      </rPr>
      <t xml:space="preserve">оош 58</t>
    </r>
  </si>
  <si>
    <t xml:space="preserve">ГВЭ Окт.</t>
  </si>
  <si>
    <r>
      <rPr>
        <b val="true"/>
        <sz val="9"/>
        <rFont val="Arial"/>
        <family val="2"/>
        <charset val="204"/>
      </rPr>
      <t xml:space="preserve">ППЭ № 908 СОШ № 18
</t>
    </r>
    <r>
      <rPr>
        <i val="true"/>
        <u val="single"/>
        <sz val="9"/>
        <rFont val="Arial"/>
        <family val="2"/>
        <charset val="204"/>
      </rPr>
      <t xml:space="preserve">Организаторы из ОУ:
</t>
    </r>
    <r>
      <rPr>
        <b val="true"/>
        <i val="true"/>
        <sz val="9"/>
        <rFont val="Arial"/>
        <family val="2"/>
        <charset val="204"/>
      </rPr>
      <t xml:space="preserve">оош 4, сош 5, 18</t>
    </r>
  </si>
  <si>
    <t xml:space="preserve">МАЛ</t>
  </si>
  <si>
    <t xml:space="preserve">ГВЭ-ОтказБ-рИ, м-увеличение</t>
  </si>
  <si>
    <t xml:space="preserve">гимн. 9</t>
  </si>
  <si>
    <t xml:space="preserve">Евсеева-р, м, о, англ</t>
  </si>
  <si>
    <t xml:space="preserve">сош 44</t>
  </si>
  <si>
    <t xml:space="preserve">ГВЭ-Паргамина-рИ, м</t>
  </si>
  <si>
    <r>
      <rPr>
        <b val="true"/>
        <sz val="9"/>
        <rFont val="Arial"/>
        <family val="2"/>
        <charset val="204"/>
      </rPr>
      <t xml:space="preserve">ППЭ № 887 МАЛ
</t>
    </r>
    <r>
      <rPr>
        <i val="true"/>
        <u val="single"/>
        <sz val="9"/>
        <rFont val="Arial"/>
        <family val="2"/>
        <charset val="204"/>
      </rPr>
      <t xml:space="preserve">Организаторы из ОУ:
</t>
    </r>
    <r>
      <rPr>
        <b val="true"/>
        <i val="true"/>
        <sz val="9"/>
        <rFont val="Arial"/>
        <family val="2"/>
        <charset val="204"/>
      </rPr>
      <t xml:space="preserve">сош 38,  44, МАЛ</t>
    </r>
  </si>
  <si>
    <t xml:space="preserve">сош 18</t>
  </si>
  <si>
    <t xml:space="preserve">сош 41</t>
  </si>
  <si>
    <t xml:space="preserve">Филиппова-р, м</t>
  </si>
  <si>
    <t xml:space="preserve">сош 45</t>
  </si>
  <si>
    <t xml:space="preserve">Почтовалов-м,р-увеличение</t>
  </si>
  <si>
    <t xml:space="preserve">ЧШ</t>
  </si>
  <si>
    <r>
      <rPr>
        <b val="true"/>
        <sz val="9"/>
        <rFont val="Arial"/>
        <family val="2"/>
        <charset val="204"/>
      </rPr>
      <t xml:space="preserve">ППЭ № 959 СОШ № 11
</t>
    </r>
    <r>
      <rPr>
        <i val="true"/>
        <u val="single"/>
        <sz val="9"/>
        <rFont val="Arial"/>
        <family val="2"/>
        <charset val="204"/>
      </rPr>
      <t xml:space="preserve">Организаторы из ОУ:
</t>
    </r>
    <r>
      <rPr>
        <b val="true"/>
        <i val="true"/>
        <sz val="9"/>
        <rFont val="Arial"/>
        <family val="2"/>
        <charset val="204"/>
      </rPr>
      <t xml:space="preserve">сош 11, 41, 57</t>
    </r>
  </si>
  <si>
    <t xml:space="preserve">гимн. 3</t>
  </si>
  <si>
    <t xml:space="preserve">сош 3</t>
  </si>
  <si>
    <t xml:space="preserve">оош 4</t>
  </si>
  <si>
    <t xml:space="preserve">оош 26</t>
  </si>
  <si>
    <t xml:space="preserve">сош 38</t>
  </si>
  <si>
    <t xml:space="preserve">Варлыгина-р, м, б, инф
ГВЭ-Малых-р, м</t>
  </si>
  <si>
    <r>
      <rPr>
        <b val="true"/>
        <sz val="9"/>
        <rFont val="Arial"/>
        <family val="2"/>
        <charset val="204"/>
      </rPr>
      <t xml:space="preserve">ППЭ № 888 СОШ № 45
</t>
    </r>
    <r>
      <rPr>
        <i val="true"/>
        <u val="single"/>
        <sz val="9"/>
        <rFont val="Arial"/>
        <family val="2"/>
        <charset val="204"/>
      </rPr>
      <t xml:space="preserve">организаторы из ОУ:
</t>
    </r>
    <r>
      <rPr>
        <b val="true"/>
        <i val="true"/>
        <sz val="9"/>
        <rFont val="Arial"/>
        <family val="2"/>
        <charset val="204"/>
      </rPr>
      <t xml:space="preserve">сош 45, г.9</t>
    </r>
  </si>
  <si>
    <t xml:space="preserve">сош 5</t>
  </si>
  <si>
    <t xml:space="preserve">Колотов-р, м, а, о</t>
  </si>
  <si>
    <t xml:space="preserve">сош 11</t>
  </si>
  <si>
    <t xml:space="preserve">сош 57</t>
  </si>
  <si>
    <t xml:space="preserve">ГВЭ-Винокур-рС,м</t>
  </si>
  <si>
    <r>
      <rPr>
        <b val="true"/>
        <sz val="9"/>
        <rFont val="Arial"/>
        <family val="2"/>
        <charset val="204"/>
      </rPr>
      <t xml:space="preserve">ППЭ № 869 ООШ № 26
</t>
    </r>
    <r>
      <rPr>
        <i val="true"/>
        <u val="single"/>
        <sz val="9"/>
        <rFont val="Arial"/>
        <family val="2"/>
        <charset val="204"/>
      </rPr>
      <t xml:space="preserve">Организаторы из ОУ: 
</t>
    </r>
    <r>
      <rPr>
        <b val="true"/>
        <i val="true"/>
        <sz val="9"/>
        <rFont val="Arial"/>
        <family val="2"/>
        <charset val="204"/>
      </rPr>
      <t xml:space="preserve">г. 3, оош 26</t>
    </r>
    <r>
      <rPr>
        <b val="true"/>
        <sz val="9"/>
        <rFont val="Arial"/>
        <family val="2"/>
        <charset val="204"/>
      </rPr>
      <t xml:space="preserve">, с</t>
    </r>
    <r>
      <rPr>
        <b val="true"/>
        <i val="true"/>
        <sz val="9"/>
        <rFont val="Arial"/>
        <family val="2"/>
        <charset val="204"/>
      </rPr>
      <t xml:space="preserve">ош 3, 
пг 51, 61</t>
    </r>
  </si>
  <si>
    <t xml:space="preserve">ГВЭ Лен.</t>
  </si>
  <si>
    <t xml:space="preserve">ВСЕГО</t>
  </si>
  <si>
    <t xml:space="preserve">в т.ч. НВМУ и ЧШ</t>
  </si>
  <si>
    <t xml:space="preserve">Схема распределения выпускников по ППЭ</t>
  </si>
  <si>
    <t xml:space="preserve">Дата</t>
  </si>
  <si>
    <t xml:space="preserve">Предмет</t>
  </si>
  <si>
    <t xml:space="preserve">Прикрепленные ОУ</t>
  </si>
  <si>
    <t xml:space="preserve">Кол-во выпускников</t>
  </si>
  <si>
    <t xml:space="preserve">Кол-во аудиторий</t>
  </si>
  <si>
    <t xml:space="preserve">+ОГЭ сп/р</t>
  </si>
  <si>
    <t xml:space="preserve">+ГВЭ-К</t>
  </si>
  <si>
    <t xml:space="preserve">+ГВЭ-А</t>
  </si>
  <si>
    <t xml:space="preserve">Кол-во аудиторий всего</t>
  </si>
  <si>
    <t xml:space="preserve">чел</t>
  </si>
  <si>
    <t xml:space="preserve">ауд</t>
  </si>
  <si>
    <t xml:space="preserve">19 мая (чт)
20 мая (пт)</t>
  </si>
  <si>
    <t xml:space="preserve">Иностранный язык</t>
  </si>
  <si>
    <t xml:space="preserve">г. 9</t>
  </si>
  <si>
    <t xml:space="preserve">4о+4г</t>
  </si>
  <si>
    <t xml:space="preserve">5о+5г</t>
  </si>
  <si>
    <t xml:space="preserve">Евсеева-г. 9</t>
  </si>
  <si>
    <t xml:space="preserve">ОУ Ленинского окр. (кроме г. 9), ЧШ</t>
  </si>
  <si>
    <t xml:space="preserve">3о+3г</t>
  </si>
  <si>
    <t xml:space="preserve">Колотов-5</t>
  </si>
  <si>
    <r>
      <rPr>
        <sz val="11"/>
        <rFont val="Calibri"/>
        <family val="2"/>
        <charset val="204"/>
      </rPr>
      <t xml:space="preserve">г. 2, 5, </t>
    </r>
    <r>
      <rPr>
        <sz val="11"/>
        <color rgb="FFFF0000"/>
        <rFont val="Calibri"/>
        <family val="2"/>
        <charset val="204"/>
      </rPr>
      <t xml:space="preserve">л. 2, </t>
    </r>
    <r>
      <rPr>
        <sz val="11"/>
        <rFont val="Calibri"/>
        <family val="2"/>
        <charset val="204"/>
      </rPr>
      <t xml:space="preserve">МПЛ, сош 28,</t>
    </r>
    <r>
      <rPr>
        <sz val="11"/>
        <color rgb="FFFF0000"/>
        <rFont val="Calibri"/>
        <family val="2"/>
        <charset val="204"/>
      </rPr>
      <t xml:space="preserve"> 34,</t>
    </r>
    <r>
      <rPr>
        <sz val="11"/>
        <rFont val="Calibri"/>
        <family val="2"/>
        <charset val="204"/>
      </rPr>
      <t xml:space="preserve"> 49, 56</t>
    </r>
  </si>
  <si>
    <r>
      <rPr>
        <sz val="11"/>
        <color rgb="FFFF0000"/>
        <rFont val="Calibri"/>
        <family val="2"/>
        <charset val="204"/>
      </rPr>
      <t xml:space="preserve">г. 1, 8, оош 58</t>
    </r>
    <r>
      <rPr>
        <sz val="11"/>
        <rFont val="Calibri"/>
        <family val="2"/>
        <charset val="204"/>
      </rPr>
      <t xml:space="preserve">, сош 23, 36, 43, 53</t>
    </r>
  </si>
  <si>
    <t xml:space="preserve">г. 6, 7, 10, НВМУ, сош 13, 21, 22, 42, 50, оош 37</t>
  </si>
  <si>
    <t xml:space="preserve">гимн. 6</t>
  </si>
  <si>
    <t xml:space="preserve">ММЛ, КШМ, сош 20, 27, 31</t>
  </si>
  <si>
    <t xml:space="preserve">23 мая (пн)</t>
  </si>
  <si>
    <t xml:space="preserve">г. 9, сош 44</t>
  </si>
  <si>
    <t xml:space="preserve">Евсеева-г.9</t>
  </si>
  <si>
    <t xml:space="preserve">г. 3, сош 3, оош 4</t>
  </si>
  <si>
    <t xml:space="preserve">сош 18, 41</t>
  </si>
  <si>
    <t xml:space="preserve">1С</t>
  </si>
  <si>
    <t xml:space="preserve">Филиппова-41
ГВЭ-ОтказБ</t>
  </si>
  <si>
    <t xml:space="preserve">сош 11, 57</t>
  </si>
  <si>
    <t xml:space="preserve">ГВЭ-Почтовалов-45</t>
  </si>
  <si>
    <t xml:space="preserve">ГВЭ Ленинского окр.</t>
  </si>
  <si>
    <t xml:space="preserve">г. 8</t>
  </si>
  <si>
    <t xml:space="preserve">г. 5, сош 36</t>
  </si>
  <si>
    <t xml:space="preserve">Лукин, Маркелова</t>
  </si>
  <si>
    <t xml:space="preserve">сош 53, 56</t>
  </si>
  <si>
    <t xml:space="preserve">л. 2, сош 34</t>
  </si>
  <si>
    <t xml:space="preserve">Гальченко, Меняйло</t>
  </si>
  <si>
    <t xml:space="preserve">ГВЭ Октябрьский окр.</t>
  </si>
  <si>
    <t xml:space="preserve">КШМ, сош 31</t>
  </si>
  <si>
    <t xml:space="preserve">Гринченко - КШМ</t>
  </si>
  <si>
    <t xml:space="preserve">г. 7</t>
  </si>
  <si>
    <t xml:space="preserve">г. 10</t>
  </si>
  <si>
    <t xml:space="preserve">сош 20, 22, 33</t>
  </si>
  <si>
    <t xml:space="preserve">Федорович - сош 22</t>
  </si>
  <si>
    <t xml:space="preserve">ММЛ, сош 21, оош 37</t>
  </si>
  <si>
    <t xml:space="preserve">сош 42, 50</t>
  </si>
  <si>
    <t xml:space="preserve">ГВЭ Первомайского окр.</t>
  </si>
  <si>
    <t xml:space="preserve">1</t>
  </si>
  <si>
    <t xml:space="preserve">Нагирный - сош 21</t>
  </si>
  <si>
    <t xml:space="preserve">24 мая (вт)</t>
  </si>
  <si>
    <t xml:space="preserve">сош 38, оош 26</t>
  </si>
  <si>
    <t xml:space="preserve">Варлыгина-38</t>
  </si>
  <si>
    <t xml:space="preserve">сош 45, ЧШ</t>
  </si>
  <si>
    <t xml:space="preserve">Заворотнев, Смоличев</t>
  </si>
  <si>
    <t xml:space="preserve">МПЛ, сош 23</t>
  </si>
  <si>
    <t xml:space="preserve">Ефимова, Миннебаев, Кореннова</t>
  </si>
  <si>
    <t xml:space="preserve">г 1, 2, оош 58, сош 28</t>
  </si>
  <si>
    <t xml:space="preserve">сош 13, 27</t>
  </si>
  <si>
    <t xml:space="preserve">г. 6, оош 16</t>
  </si>
  <si>
    <t xml:space="preserve">27 мая (пт)</t>
  </si>
  <si>
    <t xml:space="preserve">Обществознание </t>
  </si>
  <si>
    <t xml:space="preserve">г. 6, КШМ, сош 13, 27, 31, 50</t>
  </si>
  <si>
    <t xml:space="preserve">г. 10, ММЛ, сош 20, 21, 33, оош 16</t>
  </si>
  <si>
    <t xml:space="preserve">г. 7, НВМУ, сош 22, 42, оош 37</t>
  </si>
  <si>
    <t xml:space="preserve">г 2, 5, МПЛ, сош 28, 49, 56</t>
  </si>
  <si>
    <t xml:space="preserve">Заворотнев, Миннебаев, Лукин, Маркелова</t>
  </si>
  <si>
    <t xml:space="preserve">г 1, 8, л 2, сош 34, 58</t>
  </si>
  <si>
    <t xml:space="preserve">Гальченко, МенЯйло</t>
  </si>
  <si>
    <t xml:space="preserve">сош 23, 43, 36, 53</t>
  </si>
  <si>
    <t xml:space="preserve">МАЛ, г. 9, сош 44</t>
  </si>
  <si>
    <t xml:space="preserve">сош 18, 41, 45, ЧШ</t>
  </si>
  <si>
    <t xml:space="preserve">сош 5, 11, 57</t>
  </si>
  <si>
    <t xml:space="preserve">г. 3, сош 3, 38,  оош 4, 26</t>
  </si>
  <si>
    <t xml:space="preserve">28 мая (сб)</t>
  </si>
  <si>
    <t xml:space="preserve">01 июня (ср)</t>
  </si>
  <si>
    <t xml:space="preserve">ОУ Первомайского окр.</t>
  </si>
  <si>
    <t xml:space="preserve">ОУ Октябрьского округа</t>
  </si>
  <si>
    <t xml:space="preserve">ОУ Ленинского окр., ЧШ</t>
  </si>
  <si>
    <t xml:space="preserve">НВМУ (57)</t>
  </si>
  <si>
    <t xml:space="preserve"> г.1, 2, сош 23, 28, 36</t>
  </si>
  <si>
    <t xml:space="preserve">г. 8, л. 2, сош 34, 43, 49, оош 58</t>
  </si>
  <si>
    <t xml:space="preserve">МПЛ, г. 5, сош 53, 56</t>
  </si>
  <si>
    <t xml:space="preserve">Кореннова</t>
  </si>
  <si>
    <t xml:space="preserve">г. 3, 9, сош 11, 41, 44, 45, 57, ЧШ</t>
  </si>
  <si>
    <t xml:space="preserve">МАЛ, сош 5, 18</t>
  </si>
  <si>
    <t xml:space="preserve">г. 7, 10, оош 16, сош 13, 21(6), 27, 31, 42, 50, КШМ, НВМУ</t>
  </si>
  <si>
    <t xml:space="preserve">МПЛ, л. 2, г. 5 (4 чел), сош 23, 28, 34, 43, 49, 53, 56</t>
  </si>
  <si>
    <t xml:space="preserve">Ефимова, Смолычев</t>
  </si>
  <si>
    <t xml:space="preserve">г. 3, сош 5, 11, 18, 38, 41, 57, оош 4, 26, ЧШ</t>
  </si>
  <si>
    <t xml:space="preserve">г. 7, ММЛ, оош 37, сош 13, 22</t>
  </si>
  <si>
    <t xml:space="preserve">г. 6, сош 20, 21, 33, 50</t>
  </si>
  <si>
    <t xml:space="preserve">г. 3, 9, МАЛ, сош 38</t>
  </si>
  <si>
    <t xml:space="preserve">сош 3, 11, 41, 44, 45, 57</t>
  </si>
  <si>
    <t xml:space="preserve">г. 1, 2, 5, 8, л. 2, сош 34 (2 чел), 36, 43 (6 чел), 49 (1 чел)</t>
  </si>
  <si>
    <t xml:space="preserve">7 июня (вт)</t>
  </si>
  <si>
    <t xml:space="preserve">Русский язык</t>
  </si>
  <si>
    <t xml:space="preserve">1+1С</t>
  </si>
  <si>
    <t xml:space="preserve">8 июня (ср)</t>
  </si>
  <si>
    <t xml:space="preserve">Русский язык </t>
  </si>
  <si>
    <t xml:space="preserve">38, оош 26</t>
  </si>
  <si>
    <t xml:space="preserve">15 июня (ср)</t>
  </si>
  <si>
    <t xml:space="preserve">г. 7, сош 20</t>
  </si>
  <si>
    <t xml:space="preserve">сош 27 (36 чел), сош 31, 33</t>
  </si>
  <si>
    <t xml:space="preserve">оош 37, сош 13, 42</t>
  </si>
  <si>
    <t xml:space="preserve">г. 3, сош 3, 57, оош 4</t>
  </si>
  <si>
    <t xml:space="preserve">сош 5, 11, 38, оош 26, ЧШ</t>
  </si>
  <si>
    <t xml:space="preserve">г. 1(6 чел), 2, 5(21 чел), 8(6 чел), МПЛ, сош 23, 49, 53(49 чел)</t>
  </si>
  <si>
    <t xml:space="preserve">Миннебаев, Заворотнев, Смоличев, Меняйло</t>
  </si>
  <si>
    <t xml:space="preserve">л. 2, сош 28, 34, 36, 43</t>
  </si>
  <si>
    <t xml:space="preserve">Коковин</t>
  </si>
  <si>
    <t xml:space="preserve">КШМ (34 чел)</t>
  </si>
  <si>
    <t xml:space="preserve">г. 6, ММЛ</t>
  </si>
  <si>
    <t xml:space="preserve">сош 27 (31 чел), сош 50</t>
  </si>
  <si>
    <t xml:space="preserve">оош 16, 37 (1 чел), сош 21</t>
  </si>
  <si>
    <t xml:space="preserve">МПЛ, л. 2, сош 43 (1 чел.)</t>
  </si>
  <si>
    <t xml:space="preserve">Коковин, Кореннова</t>
  </si>
  <si>
    <t xml:space="preserve">г. 1, г. 2, сош 53</t>
  </si>
  <si>
    <t xml:space="preserve">г. 5, г. 8, сош 36, сош 49(1 чел.)</t>
  </si>
  <si>
    <t xml:space="preserve">Маркелова, Лукин</t>
  </si>
  <si>
    <t xml:space="preserve">сош  18, 44</t>
  </si>
  <si>
    <t xml:space="preserve">сош 41, ЧШ</t>
  </si>
  <si>
    <t xml:space="preserve">г. 9, сош 45</t>
  </si>
  <si>
    <t xml:space="preserve">МАЛ, сош 3</t>
  </si>
  <si>
    <t xml:space="preserve">г. 6, ММЛ, оош 37, сош 20(1), 22, 33</t>
  </si>
  <si>
    <t xml:space="preserve">г. 1, 2, 5 (12 чел), л. 2 (7 чел), 8, сош 36, 56 (5 чел)</t>
  </si>
  <si>
    <t xml:space="preserve">МАЛ, г. 3, 9, сош 3, 5, 11, 44, 45, 57</t>
  </si>
  <si>
    <t xml:space="preserve">г. 7, 10</t>
  </si>
  <si>
    <t xml:space="preserve">сош 27, 31, НВМУ</t>
  </si>
  <si>
    <t xml:space="preserve">сош 13, 42, КШМ</t>
  </si>
  <si>
    <t xml:space="preserve">МПЛ, сош 23, 34, 43(6 чел), 49 (12 чел), 53, 56 </t>
  </si>
  <si>
    <t xml:space="preserve">Ефимова</t>
  </si>
  <si>
    <t xml:space="preserve">сош 5, 18, оош 4, 26</t>
  </si>
  <si>
    <t xml:space="preserve">22 июня (ср)</t>
  </si>
  <si>
    <t xml:space="preserve">НВМУ (5)</t>
  </si>
  <si>
    <t xml:space="preserve">КШМ (35 чел)</t>
  </si>
  <si>
    <t xml:space="preserve">сош 20, 31</t>
  </si>
  <si>
    <t xml:space="preserve">сош 13, 33, 42</t>
  </si>
  <si>
    <t xml:space="preserve">сош 27 (34 чел)</t>
  </si>
  <si>
    <t xml:space="preserve">сош 23, 28</t>
  </si>
  <si>
    <t xml:space="preserve"> Гальченко</t>
  </si>
  <si>
    <t xml:space="preserve">сош 34, 49, 56</t>
  </si>
  <si>
    <t xml:space="preserve">оош 4, сош 57</t>
  </si>
  <si>
    <t xml:space="preserve">г. 3, сош 38</t>
  </si>
  <si>
    <t xml:space="preserve">сош 3, 11, 41</t>
  </si>
  <si>
    <t xml:space="preserve">г. 7, КШМ, оош 16</t>
  </si>
  <si>
    <t xml:space="preserve">Гринченко-КШМ</t>
  </si>
  <si>
    <t xml:space="preserve">г. 6, оош 37, сош 50</t>
  </si>
  <si>
    <t xml:space="preserve">г. 10, сош 21, 22, 27 (18 чел), НВМУ, ММЛ</t>
  </si>
  <si>
    <t xml:space="preserve"> г. 1 (4 чел), г. 5 (7 чел), 8 (1 чел), л. 2 (1 чел), сош 36 (3 чел), 53 (6 чел)</t>
  </si>
  <si>
    <t xml:space="preserve">сош 5, 18, 41, 44</t>
  </si>
  <si>
    <t xml:space="preserve">Литература </t>
  </si>
  <si>
    <t xml:space="preserve">ОУ  Первомайского окр.</t>
  </si>
  <si>
    <t xml:space="preserve">ОУ Ленинского кор., ЧШ</t>
  </si>
  <si>
    <t xml:space="preserve">Резервные дни будут позднее</t>
  </si>
  <si>
    <t xml:space="preserve">На резерве работают: </t>
  </si>
  <si>
    <t xml:space="preserve">ППЭ 907</t>
  </si>
  <si>
    <t xml:space="preserve">ППЭ 903</t>
  </si>
  <si>
    <t xml:space="preserve">гимназия № 5</t>
  </si>
  <si>
    <t xml:space="preserve">ППЭ 908</t>
  </si>
  <si>
    <t xml:space="preserve">СОШ № 18</t>
  </si>
  <si>
    <t xml:space="preserve">Резервные дни</t>
  </si>
  <si>
    <t xml:space="preserve">20 июня (сб)</t>
  </si>
  <si>
    <t xml:space="preserve">Все предметы</t>
  </si>
  <si>
    <t xml:space="preserve">сош 56 (биол)</t>
  </si>
  <si>
    <t xml:space="preserve">22 июня (пн)</t>
  </si>
  <si>
    <t xml:space="preserve">23 июня (вт)</t>
  </si>
  <si>
    <t xml:space="preserve">24 июня (ср)</t>
  </si>
  <si>
    <t xml:space="preserve">25 июня (чт)</t>
  </si>
  <si>
    <t xml:space="preserve">30 июня (вт)</t>
  </si>
  <si>
    <t xml:space="preserve">ГИА-9-2019</t>
  </si>
  <si>
    <t xml:space="preserve">Работники ППЭ ГИА-9-2019</t>
  </si>
  <si>
    <t xml:space="preserve">ОУ-ППЭ</t>
  </si>
  <si>
    <t xml:space="preserve">ФИО руководителя ППЭ/члена ГЭК</t>
  </si>
  <si>
    <t xml:space="preserve">Место работы</t>
  </si>
  <si>
    <t xml:space="preserve">Должность</t>
  </si>
  <si>
    <t xml:space="preserve">Рабочий тел.</t>
  </si>
  <si>
    <t xml:space="preserve">Должность в ППЭ</t>
  </si>
  <si>
    <t xml:space="preserve">СОШ № 13</t>
  </si>
  <si>
    <t xml:space="preserve">Часова Елена Валерьевна</t>
  </si>
  <si>
    <t xml:space="preserve">зам. директора по УВР</t>
  </si>
  <si>
    <t xml:space="preserve">53-82-98</t>
  </si>
  <si>
    <t xml:space="preserve">руководитель ППЭ</t>
  </si>
  <si>
    <t xml:space="preserve">Меньшикова Анастасия Васильевна</t>
  </si>
  <si>
    <t xml:space="preserve">учитель биологии</t>
  </si>
  <si>
    <t xml:space="preserve">член ГЭК</t>
  </si>
  <si>
    <t xml:space="preserve">Ковязина Ольга Аркадьевна</t>
  </si>
  <si>
    <t xml:space="preserve">учитель информатики</t>
  </si>
  <si>
    <t xml:space="preserve">технический специалист</t>
  </si>
  <si>
    <t xml:space="preserve">СОШ № 20</t>
  </si>
  <si>
    <t xml:space="preserve">Дорошенко Янина Николаевна</t>
  </si>
  <si>
    <t xml:space="preserve">52-48-20</t>
  </si>
  <si>
    <t xml:space="preserve">Кузнецова Виктория Владимировна</t>
  </si>
  <si>
    <t xml:space="preserve">СОШ № 21</t>
  </si>
  <si>
    <t xml:space="preserve">учитель физики</t>
  </si>
  <si>
    <t xml:space="preserve">Тосенко Кирилл Сергеевич</t>
  </si>
  <si>
    <t xml:space="preserve">СОШ № 27</t>
  </si>
  <si>
    <t xml:space="preserve">Куликова Александра Геннадьевна</t>
  </si>
  <si>
    <t xml:space="preserve">53-65-50</t>
  </si>
  <si>
    <t xml:space="preserve">Павлова Татьяна Юрьевна</t>
  </si>
  <si>
    <t xml:space="preserve">Тюрина Татьяна Анатольевна</t>
  </si>
  <si>
    <t xml:space="preserve">зам. директора по ВР</t>
  </si>
  <si>
    <t xml:space="preserve">СОШ № 31</t>
  </si>
  <si>
    <t xml:space="preserve">Постникова Ольга Андреевна</t>
  </si>
  <si>
    <t xml:space="preserve">57-29-26</t>
  </si>
  <si>
    <t xml:space="preserve">Вовк Олеся Сергеевна</t>
  </si>
  <si>
    <t xml:space="preserve">57-30-26</t>
  </si>
  <si>
    <t xml:space="preserve">Воробьева Мария Петровна</t>
  </si>
  <si>
    <t xml:space="preserve">учитель математики, информатика</t>
  </si>
  <si>
    <t xml:space="preserve">ООШ № 37</t>
  </si>
  <si>
    <t xml:space="preserve">Сухая Татьяна Владимировна</t>
  </si>
  <si>
    <t xml:space="preserve">25-56-10</t>
  </si>
  <si>
    <t xml:space="preserve">Двинина Анжелла Николаевна</t>
  </si>
  <si>
    <t xml:space="preserve">учитель начальных классов</t>
  </si>
  <si>
    <t xml:space="preserve">Старикова Наталья Андреевна</t>
  </si>
  <si>
    <t xml:space="preserve">учитель информатики, математики</t>
  </si>
  <si>
    <t xml:space="preserve">Кадетская</t>
  </si>
  <si>
    <t xml:space="preserve">Шматкова Лариса Викторовна</t>
  </si>
  <si>
    <t xml:space="preserve">25-13-57</t>
  </si>
  <si>
    <t xml:space="preserve">Карякина Вера Васильевна</t>
  </si>
  <si>
    <t xml:space="preserve">25-13-58</t>
  </si>
  <si>
    <t xml:space="preserve">Петров Вячеслав Александрович</t>
  </si>
  <si>
    <t xml:space="preserve">учитель информатики, физики</t>
  </si>
  <si>
    <t xml:space="preserve">гимн. № 6</t>
  </si>
  <si>
    <t xml:space="preserve">Калинина Елена Вячеславовна</t>
  </si>
  <si>
    <t xml:space="preserve">Гимн. № 6</t>
  </si>
  <si>
    <t xml:space="preserve">52-81-59</t>
  </si>
  <si>
    <t xml:space="preserve">Шелегова Ольга Петровна</t>
  </si>
  <si>
    <t xml:space="preserve">Сивков Андрей Сергеевич</t>
  </si>
  <si>
    <t xml:space="preserve">техник</t>
  </si>
  <si>
    <t xml:space="preserve">филиал
СОШ № 27</t>
  </si>
  <si>
    <t xml:space="preserve">Лисичкина Вера Васильевна</t>
  </si>
  <si>
    <t xml:space="preserve">филиал СОШ № 27</t>
  </si>
  <si>
    <t xml:space="preserve">директор филиала</t>
  </si>
  <si>
    <t xml:space="preserve">53-45-70</t>
  </si>
  <si>
    <t xml:space="preserve">Усольцева Татьяна Михайловна</t>
  </si>
  <si>
    <t xml:space="preserve">Гимназия 5</t>
  </si>
  <si>
    <t xml:space="preserve">Врыганова Марина Викторовна</t>
  </si>
  <si>
    <t xml:space="preserve">45-03-29</t>
  </si>
  <si>
    <t xml:space="preserve">Лобанова Наталия Николаевна</t>
  </si>
  <si>
    <t xml:space="preserve">учитель безопасности жизнедеятельности</t>
  </si>
  <si>
    <t xml:space="preserve">Коннова Наталья Викторовна</t>
  </si>
  <si>
    <t xml:space="preserve">Гимназия 8</t>
  </si>
  <si>
    <t xml:space="preserve">Лешукова Виктория Владимировна</t>
  </si>
  <si>
    <t xml:space="preserve">учитель английского языка</t>
  </si>
  <si>
    <t xml:space="preserve">Мишина Юлия Константиновна</t>
  </si>
  <si>
    <t xml:space="preserve">учитель математики</t>
  </si>
  <si>
    <t xml:space="preserve">Ипатова Елена Николаевна</t>
  </si>
  <si>
    <t xml:space="preserve">СОШ № 34</t>
  </si>
  <si>
    <t xml:space="preserve">Шаповалова Екатерина Валерьевна</t>
  </si>
  <si>
    <t xml:space="preserve">42-08-53</t>
  </si>
  <si>
    <t xml:space="preserve">Шилова Екатерина Николаевна</t>
  </si>
  <si>
    <t xml:space="preserve">Мороз-Доганская Юлия Владимирова</t>
  </si>
  <si>
    <t xml:space="preserve">учитель-логопед</t>
  </si>
  <si>
    <t xml:space="preserve">СОШ № 49</t>
  </si>
  <si>
    <t xml:space="preserve">Дьячкова Наталья Витальевна</t>
  </si>
  <si>
    <t xml:space="preserve">26-43-47</t>
  </si>
  <si>
    <t xml:space="preserve">Стукалов Игорь Сергеевич</t>
  </si>
  <si>
    <t xml:space="preserve">Карбалевич Инна Владимировна</t>
  </si>
  <si>
    <t xml:space="preserve">Макарова Наталия Анатольевна</t>
  </si>
  <si>
    <t xml:space="preserve">45-26-09</t>
  </si>
  <si>
    <t xml:space="preserve">Мананков Артем Юрьевич</t>
  </si>
  <si>
    <t xml:space="preserve">учитель физической культуры</t>
  </si>
  <si>
    <t xml:space="preserve">Марцюк Арсений Игоревич</t>
  </si>
  <si>
    <t xml:space="preserve">педагог доп. образования</t>
  </si>
  <si>
    <t xml:space="preserve">ООШ № 58</t>
  </si>
  <si>
    <t xml:space="preserve">Лебедева Нина Ивановна</t>
  </si>
  <si>
    <t xml:space="preserve">27-57-31</t>
  </si>
  <si>
    <t xml:space="preserve">Коровина Наталья Сергеевна</t>
  </si>
  <si>
    <t xml:space="preserve">Бессонова Вера Сергеевна</t>
  </si>
  <si>
    <t xml:space="preserve">педагог-библиотекарь</t>
  </si>
  <si>
    <t xml:space="preserve">Русинов Михаил Анатольевич</t>
  </si>
  <si>
    <t xml:space="preserve">Гутян Татьяна Юрьевна</t>
  </si>
  <si>
    <t xml:space="preserve">учитель</t>
  </si>
  <si>
    <t xml:space="preserve">43-62-21</t>
  </si>
  <si>
    <t xml:space="preserve">Чернышева Дарья Дмитриевна</t>
  </si>
  <si>
    <t xml:space="preserve">Гасанова Оксана Ивановна</t>
  </si>
  <si>
    <t xml:space="preserve">СОШ № 11</t>
  </si>
  <si>
    <t xml:space="preserve">Литвинова Анна Витальевна</t>
  </si>
  <si>
    <t xml:space="preserve">41-22-90</t>
  </si>
  <si>
    <t xml:space="preserve">Горячев Владимир Владимирович</t>
  </si>
  <si>
    <t xml:space="preserve">учитель технологии</t>
  </si>
  <si>
    <t xml:space="preserve">Симанова Юлия Юрьевна</t>
  </si>
  <si>
    <t xml:space="preserve">Пославский Вячеслав Пантилимонович</t>
  </si>
  <si>
    <t xml:space="preserve">Галета Екатерина Владимировна</t>
  </si>
  <si>
    <t xml:space="preserve">Федорова Елена Васильевна</t>
  </si>
  <si>
    <t xml:space="preserve">учитель географии</t>
  </si>
  <si>
    <t xml:space="preserve">СОШ № 45</t>
  </si>
  <si>
    <t xml:space="preserve">Шойтова Наталья Николаевна</t>
  </si>
  <si>
    <t xml:space="preserve">43-39-56</t>
  </si>
  <si>
    <t xml:space="preserve">Красавин Алексей Владимирович</t>
  </si>
  <si>
    <t xml:space="preserve">Михайлова-Попова Татьяна Валерьевна</t>
  </si>
  <si>
    <t xml:space="preserve">ООШ № 26</t>
  </si>
  <si>
    <t xml:space="preserve">Квасникова Елена Юрьевна</t>
  </si>
  <si>
    <t xml:space="preserve">43-39-60</t>
  </si>
  <si>
    <t xml:space="preserve">Герлиц Ирина Станиславовна</t>
  </si>
  <si>
    <t xml:space="preserve">Сергеева Елена Александровна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</si>
</sst>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dd/mm/yyyy"/>
    <numFmt numFmtId="166" formatCode="dd/mmm"/>
    <numFmt numFmtId="167" formatCode="0;[RED]0"/>
    <numFmt numFmtId="168" formatCode="0.0"/>
    <numFmt numFmtId="169" formatCode="0.0;[RED]0.0"/>
    <numFmt numFmtId="170" formatCode="General"/>
    <numFmt numFmtId="171" formatCode="@"/>
    <numFmt numFmtId="172" formatCode="0"/>
  </numFmts>
  <fonts count="59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558ED5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name val="Arial"/>
      <family val="2"/>
      <charset val="204"/>
    </font>
    <font>
      <b val="true"/>
      <sz val="16"/>
      <name val="Arial"/>
      <family val="2"/>
      <charset val="204"/>
    </font>
    <font>
      <b val="true"/>
      <sz val="14"/>
      <name val="Arial"/>
      <family val="2"/>
      <charset val="204"/>
    </font>
    <font>
      <sz val="11"/>
      <color rgb="FF558ED5"/>
      <name val="Arial"/>
      <family val="2"/>
      <charset val="204"/>
    </font>
    <font>
      <i val="true"/>
      <sz val="8"/>
      <name val="Arial"/>
      <family val="2"/>
      <charset val="204"/>
    </font>
    <font>
      <i val="true"/>
      <sz val="10"/>
      <name val="Arial"/>
      <family val="2"/>
      <charset val="204"/>
    </font>
    <font>
      <b val="true"/>
      <sz val="8"/>
      <name val="Arial"/>
      <family val="2"/>
      <charset val="204"/>
    </font>
    <font>
      <i val="true"/>
      <sz val="9"/>
      <name val="Arial"/>
      <family val="2"/>
      <charset val="204"/>
    </font>
    <font>
      <b val="true"/>
      <i val="true"/>
      <sz val="8"/>
      <name val="Arial"/>
      <family val="2"/>
      <charset val="204"/>
    </font>
    <font>
      <b val="true"/>
      <sz val="10"/>
      <name val="Arial"/>
      <family val="2"/>
      <charset val="204"/>
    </font>
    <font>
      <i val="true"/>
      <u val="single"/>
      <sz val="10"/>
      <name val="Arial"/>
      <family val="2"/>
      <charset val="204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rgb="FF558ED5"/>
      <name val="Arial"/>
      <family val="2"/>
      <charset val="204"/>
    </font>
    <font>
      <b val="true"/>
      <i val="true"/>
      <sz val="9"/>
      <name val="Arial"/>
      <family val="2"/>
      <charset val="204"/>
    </font>
    <font>
      <b val="true"/>
      <i val="true"/>
      <sz val="9"/>
      <color rgb="FF558ED5"/>
      <name val="Arial"/>
      <family val="2"/>
      <charset val="204"/>
    </font>
    <font>
      <b val="true"/>
      <i val="true"/>
      <sz val="10"/>
      <name val="Arial"/>
      <family val="2"/>
      <charset val="204"/>
    </font>
    <font>
      <b val="true"/>
      <sz val="9"/>
      <name val="Arial"/>
      <family val="2"/>
      <charset val="204"/>
    </font>
    <font>
      <i val="true"/>
      <u val="single"/>
      <sz val="9"/>
      <name val="Arial"/>
      <family val="2"/>
      <charset val="204"/>
    </font>
    <font>
      <i val="true"/>
      <sz val="9"/>
      <color rgb="FF558ED5"/>
      <name val="Arial"/>
      <family val="2"/>
      <charset val="204"/>
    </font>
    <font>
      <b val="true"/>
      <sz val="9"/>
      <color rgb="FF558ED5"/>
      <name val="Arial"/>
      <family val="2"/>
      <charset val="204"/>
    </font>
    <font>
      <b val="true"/>
      <sz val="11"/>
      <name val="Arial"/>
      <family val="2"/>
      <charset val="204"/>
    </font>
    <font>
      <sz val="9"/>
      <color rgb="FFFF00FF"/>
      <name val="Arial"/>
      <family val="2"/>
      <charset val="204"/>
    </font>
    <font>
      <sz val="10"/>
      <color rgb="FFFF00FF"/>
      <name val="Arial"/>
      <family val="2"/>
      <charset val="204"/>
    </font>
    <font>
      <u val="single"/>
      <sz val="9"/>
      <name val="Arial"/>
      <family val="2"/>
      <charset val="204"/>
    </font>
    <font>
      <sz val="11"/>
      <name val="Arial"/>
      <family val="2"/>
      <charset val="204"/>
    </font>
    <font>
      <sz val="11"/>
      <color rgb="FF558ED5"/>
      <name val="Calibri"/>
      <family val="2"/>
      <charset val="204"/>
    </font>
    <font>
      <b val="true"/>
      <sz val="10"/>
      <color rgb="FF558ED5"/>
      <name val="Arial Cyr"/>
      <family val="0"/>
      <charset val="204"/>
    </font>
    <font>
      <sz val="11"/>
      <name val="Calibri"/>
      <family val="2"/>
      <charset val="204"/>
    </font>
    <font>
      <sz val="9"/>
      <color rgb="FF558ED5"/>
      <name val="Calibri"/>
      <family val="2"/>
      <charset val="204"/>
    </font>
    <font>
      <b val="true"/>
      <sz val="12"/>
      <name val="Arial Cyr"/>
      <family val="0"/>
      <charset val="204"/>
    </font>
    <font>
      <sz val="12"/>
      <color rgb="FF558ED5"/>
      <name val="Calibri"/>
      <family val="2"/>
      <charset val="204"/>
    </font>
    <font>
      <b val="true"/>
      <sz val="12"/>
      <color rgb="FF558ED5"/>
      <name val="Arial Cyr"/>
      <family val="0"/>
      <charset val="204"/>
    </font>
    <font>
      <b val="true"/>
      <sz val="10"/>
      <name val="Arial Cyr"/>
      <family val="0"/>
      <charset val="204"/>
    </font>
    <font>
      <sz val="9"/>
      <name val="Calibri"/>
      <family val="2"/>
      <charset val="204"/>
    </font>
    <font>
      <sz val="11"/>
      <color rgb="FFFF0000"/>
      <name val="Calibri"/>
      <family val="2"/>
      <charset val="204"/>
    </font>
    <font>
      <sz val="8"/>
      <color rgb="FF558ED5"/>
      <name val="Tahoma"/>
      <family val="2"/>
      <charset val="204"/>
    </font>
    <font>
      <sz val="8"/>
      <color rgb="FF558ED5"/>
      <name val="Calibri"/>
      <family val="2"/>
      <charset val="204"/>
    </font>
    <font>
      <b val="true"/>
      <sz val="11"/>
      <name val="Calibri"/>
      <family val="2"/>
      <charset val="204"/>
    </font>
    <font>
      <sz val="11"/>
      <color rgb="FFFF0066"/>
      <name val="Calibri"/>
      <family val="2"/>
      <charset val="204"/>
    </font>
    <font>
      <b val="true"/>
      <sz val="14"/>
      <color rgb="FFFF0000"/>
      <name val="Calibri"/>
      <family val="2"/>
      <charset val="204"/>
    </font>
    <font>
      <b val="true"/>
      <sz val="14"/>
      <color rgb="FFFF0000"/>
      <name val="Arial Cyr"/>
      <family val="0"/>
      <charset val="204"/>
    </font>
    <font>
      <b val="true"/>
      <sz val="9"/>
      <color rgb="FFFF0000"/>
      <name val="Calibri"/>
      <family val="2"/>
      <charset val="204"/>
    </font>
    <font>
      <sz val="10"/>
      <color rgb="FF558ED5"/>
      <name val="Arial Cyr"/>
      <family val="0"/>
      <charset val="204"/>
    </font>
    <font>
      <b val="true"/>
      <sz val="14"/>
      <name val="Calibri"/>
      <family val="2"/>
      <charset val="204"/>
    </font>
    <font>
      <sz val="10"/>
      <name val="Arial Cyr"/>
      <family val="0"/>
      <charset val="204"/>
    </font>
    <font>
      <b val="true"/>
      <sz val="12"/>
      <name val="Calibri"/>
      <family val="2"/>
      <charset val="204"/>
    </font>
    <font>
      <b val="true"/>
      <sz val="12"/>
      <color rgb="FF558ED5"/>
      <name val="Calibri"/>
      <family val="2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558ED5"/>
      <name val="Times New Roman"/>
      <family val="1"/>
      <charset val="204"/>
    </font>
    <font>
      <sz val="12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EEECE1"/>
      </patternFill>
    </fill>
    <fill>
      <patternFill patternType="solid">
        <fgColor rgb="FFCCFF66"/>
        <bgColor rgb="FFCCFFCC"/>
      </patternFill>
    </fill>
    <fill>
      <patternFill patternType="solid">
        <fgColor rgb="FFCCFFCC"/>
        <bgColor rgb="FFCCFFFF"/>
      </patternFill>
    </fill>
    <fill>
      <patternFill patternType="solid">
        <fgColor rgb="FF93CDDD"/>
        <bgColor rgb="FFB7DEE8"/>
      </patternFill>
    </fill>
    <fill>
      <patternFill patternType="solid">
        <fgColor rgb="FFD9D9D9"/>
        <bgColor rgb="FFC6D9F1"/>
      </patternFill>
    </fill>
    <fill>
      <patternFill patternType="solid">
        <fgColor rgb="FFFFCC99"/>
        <bgColor rgb="FFFAC090"/>
      </patternFill>
    </fill>
    <fill>
      <patternFill patternType="solid">
        <fgColor rgb="FFFDBBDC"/>
        <bgColor rgb="FFFFBF9F"/>
      </patternFill>
    </fill>
    <fill>
      <patternFill patternType="solid">
        <fgColor rgb="FFEEECE1"/>
        <bgColor rgb="FFD9D9D9"/>
      </patternFill>
    </fill>
    <fill>
      <patternFill patternType="solid">
        <fgColor rgb="FFCCFFFF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FAC090"/>
        <bgColor rgb="FFFFBF9F"/>
      </patternFill>
    </fill>
    <fill>
      <patternFill patternType="solid">
        <fgColor rgb="FFFFBF9F"/>
        <bgColor rgb="FFFAC090"/>
      </patternFill>
    </fill>
    <fill>
      <patternFill patternType="solid">
        <fgColor rgb="FF66FF33"/>
        <bgColor rgb="FF00FF00"/>
      </patternFill>
    </fill>
    <fill>
      <patternFill patternType="solid">
        <fgColor rgb="FFB7DEE8"/>
        <bgColor rgb="FFC6D9F1"/>
      </patternFill>
    </fill>
    <fill>
      <patternFill patternType="solid">
        <fgColor rgb="FFA6A6A6"/>
        <bgColor rgb="FF9999FF"/>
      </patternFill>
    </fill>
    <fill>
      <patternFill patternType="solid">
        <fgColor rgb="FFC6D9F1"/>
        <bgColor rgb="FFB7DEE8"/>
      </patternFill>
    </fill>
  </fills>
  <borders count="81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thin"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4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2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2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9" fillId="2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2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2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0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0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9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2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1" fillId="5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1" fillId="5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6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6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6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6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2" fillId="6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2" fillId="6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0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0" fillId="0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4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2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2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1" fillId="5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1" fillId="5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6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6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6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6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4" borderId="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2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0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1" fillId="5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6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4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6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6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6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6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6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6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4" fillId="6" borderId="4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24" fillId="6" borderId="4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6" borderId="4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6" borderId="4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20" fillId="6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6" borderId="4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2" fillId="6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7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7" borderId="5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7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7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7" borderId="5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7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7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7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7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0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2" borderId="5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2" borderId="5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2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0" fillId="2" borderId="5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0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2" borderId="5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2" fillId="6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2" fillId="6" borderId="5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4" fillId="6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4" fillId="6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4" fillId="6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4" fillId="6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7" fillId="6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7" fillId="6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5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5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2" borderId="5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5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8" fillId="2" borderId="5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5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5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5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5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0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0" fillId="0" borderId="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8" borderId="4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1" fillId="8" borderId="5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1" fillId="8" borderId="6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8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8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7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2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2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2" borderId="5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0" fillId="2" borderId="5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0" fillId="2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0" fillId="2" borderId="6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6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0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0" fillId="0" borderId="6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0" fillId="2" borderId="5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0" fillId="2" borderId="5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0" fillId="0" borderId="5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2" borderId="6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2" borderId="5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2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2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2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2" borderId="5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2" borderId="6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21" fillId="5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6" borderId="5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2" borderId="5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0" borderId="5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2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2" borderId="6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0" borderId="6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2" borderId="4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2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0" borderId="4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2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6" borderId="4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6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6" borderId="4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7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2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2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2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2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2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2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9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9" fillId="2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9" fillId="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3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9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9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9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2" borderId="6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6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6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6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2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2" borderId="6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2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0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2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0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" borderId="6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8" fillId="2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" borderId="6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1" fillId="5" borderId="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1" fillId="5" borderId="6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6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6" borderId="5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6" borderId="6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2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0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2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2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" borderId="6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1" fillId="5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1" fillId="5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6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6" borderId="6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6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1" fillId="6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6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2" borderId="4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4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7" borderId="5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9" fillId="2" borderId="5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8" fillId="0" borderId="5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9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9" fillId="0" borderId="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2" borderId="5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9" fillId="0" borderId="5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9" fillId="0" borderId="6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9" fillId="0" borderId="5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9" fillId="0" borderId="5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9" fillId="0" borderId="5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8" borderId="1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21" fillId="8" borderId="6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8" borderId="5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8" borderId="6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8" borderId="7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8" borderId="5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8" borderId="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8" borderId="6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8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8" borderId="6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1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3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3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3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8" fillId="0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2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3" borderId="6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3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5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0" borderId="6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3" borderId="6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6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3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7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12" borderId="6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12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12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12" borderId="5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12" borderId="6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12" borderId="6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1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1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1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1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1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1" fillId="2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6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6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5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2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10" borderId="4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0" borderId="6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5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6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4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7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7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5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6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6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2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4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6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4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8" borderId="4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1" fillId="8" borderId="7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1" fillId="8" borderId="7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8" borderId="4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8" borderId="4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8" borderId="5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16" fillId="13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4" fillId="13" borderId="5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4" fillId="13" borderId="7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4" fillId="13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4" fillId="13" borderId="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4" fillId="13" borderId="6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6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1" fontId="3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3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3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3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3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8" fillId="1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5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6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7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4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6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6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7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7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35" fillId="7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5" fillId="7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7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7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7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35" fillId="7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5" fillId="1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12" borderId="3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0" fillId="7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7" borderId="4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35" fillId="7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5" fillId="7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2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2" borderId="6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7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7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35" fillId="7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5" fillId="7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3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3" borderId="4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35" fillId="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5" fillId="3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3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3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3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35" fillId="3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5" fillId="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3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0" fillId="3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3" borderId="4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1" fillId="2" borderId="3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0" fillId="15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5" borderId="3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35" fillId="15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5" fillId="15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15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15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15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33" fillId="15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5" fillId="15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15" borderId="6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5" borderId="3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35" fillId="15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5" fillId="15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15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15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15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5" fillId="15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5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35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5" fillId="7" borderId="7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2" borderId="5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7" borderId="7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7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7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5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1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0" fillId="7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7" borderId="3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35" fillId="7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5" fillId="7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7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7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7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7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35" fillId="7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5" fillId="7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2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2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2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35" fillId="12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35" fillId="7" borderId="5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2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2" borderId="6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2" borderId="6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2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35" fillId="12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5" fillId="7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35" fillId="12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3" borderId="3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5" fillId="3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3" borderId="3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3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0" fillId="3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3" borderId="4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5" fillId="3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3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0" fillId="15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5" borderId="4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5" fillId="15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5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5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5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35" fillId="15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0" fillId="15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5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5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5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5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35" fillId="15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7" borderId="5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5" fillId="7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8" fontId="35" fillId="7" borderId="5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7" borderId="6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7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7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35" fillId="7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35" fillId="7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5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0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15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5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35" fillId="15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5" fillId="1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5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5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35" fillId="15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5" fillId="15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35" fillId="15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5" fillId="15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5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5" borderId="6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5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35" fillId="15" borderId="6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5" fillId="15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35" fillId="3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5" fillId="3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3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3" borderId="6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3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35" fillId="3" borderId="6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5" fillId="3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7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35" fillId="7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5" fillId="7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7" borderId="6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35" fillId="7" borderId="6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5" fillId="7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7" borderId="5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7" borderId="7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5" fillId="7" borderId="5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7" borderId="7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7" borderId="7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35" fillId="7" borderId="7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5" fillId="7" borderId="5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6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6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6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3" fillId="6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3" fillId="6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6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6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6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6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6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3" fillId="6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0" fillId="6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6" borderId="4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5" fillId="6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5" fillId="6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6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6" borderId="6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6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35" fillId="6" borderId="6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5" fillId="6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6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6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6" borderId="3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3" fillId="6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3" fillId="6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6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6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6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6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6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3" fillId="6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5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7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35" fillId="15" borderId="6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35" fillId="3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35" fillId="3" borderId="6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12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7" borderId="3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35" fillId="7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5" fillId="7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7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7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7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35" fillId="7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5" fillId="7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2" borderId="5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35" fillId="15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35" fillId="15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35" fillId="15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35" fillId="3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5" fillId="3" borderId="5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3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3" borderId="6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3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35" fillId="3" borderId="6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5" fillId="3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7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35" fillId="7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7" borderId="6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35" fillId="7" borderId="6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7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35" fillId="3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1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2" borderId="4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5" fillId="7" borderId="6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12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2" borderId="7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5" fillId="1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5" fillId="1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5" fillId="12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5" fillId="12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5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5" fillId="15" borderId="6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5" fillId="12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35" fillId="1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3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0" fillId="3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3" borderId="7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35" fillId="3" borderId="4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3" borderId="7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3" borderId="7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3" borderId="7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35" fillId="3" borderId="7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5" fillId="3" borderId="4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5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35" fillId="15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3" borderId="6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5" fillId="3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6" fillId="7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2" borderId="5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2" borderId="7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7" borderId="7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6" fillId="7" borderId="5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7" borderId="6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2" borderId="7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35" fillId="12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7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6" fillId="7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2" borderId="5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12" borderId="6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35" fillId="15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7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7" borderId="6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3" fillId="7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3" fillId="7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7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7" borderId="6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7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33" fillId="7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3" fillId="7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16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16" borderId="2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3" fillId="16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3" fillId="16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16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16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16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33" fillId="16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3" fillId="16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7" borderId="7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5" fillId="7" borderId="7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35" fillId="7" borderId="7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6" fillId="7" borderId="4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2" borderId="7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7" borderId="7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7" borderId="4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0" fillId="7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2" borderId="3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0" fillId="0" borderId="7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5" fillId="15" borderId="7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5" fillId="3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35" fillId="3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7" borderId="7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35" fillId="7" borderId="4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35" fillId="7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1" fontId="4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7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7" fillId="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17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5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2" borderId="5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3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3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2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2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33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3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3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3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3" fillId="3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3" fillId="3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3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3" borderId="6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3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3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33" fillId="3" borderId="6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3" fillId="3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2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3" fillId="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3" fillId="2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2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2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2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33" fillId="2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3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2" borderId="8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2" borderId="6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2" borderId="7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3" fillId="2" borderId="4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2" borderId="7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2" borderId="7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2" borderId="8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2" borderId="7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33" fillId="2" borderId="7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3" fillId="2" borderId="4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2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3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3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3" fillId="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2" borderId="7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3" fillId="2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3" fillId="2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2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2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33" fillId="2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3" fillId="2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2" borderId="4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3" fillId="2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3" fillId="2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2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2" borderId="6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2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33" fillId="2" borderId="6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3" fillId="2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2" borderId="3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4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2" borderId="5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2" borderId="4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2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33" fillId="2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33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2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2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33" fillId="2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33" fillId="2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2" borderId="4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3" fillId="2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3" fillId="2" borderId="5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2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2" borderId="6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2" borderId="6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33" fillId="2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2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33" fillId="2" borderId="6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33" fillId="2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2" borderId="2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3" fillId="2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33" fillId="2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2" borderId="3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4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2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2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33" fillId="2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33" fillId="2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1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3" fillId="0" borderId="5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3" fillId="0" borderId="6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3" fillId="0" borderId="5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5" fillId="0" borderId="5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6" fillId="0" borderId="6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6" fillId="0" borderId="5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6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6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6" fillId="0" borderId="4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6" fillId="0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6" fillId="0" borderId="6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6" fillId="0" borderId="2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6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6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6" fillId="0" borderId="3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6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6" fillId="2" borderId="4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6" fillId="2" borderId="2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6" fillId="0" borderId="7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5" fillId="0" borderId="5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6" fillId="0" borderId="6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6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6" fillId="0" borderId="6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6" fillId="0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6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6" fillId="2" borderId="3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6" fillId="0" borderId="6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6" fillId="2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6" fillId="2" borderId="5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6" fillId="0" borderId="5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6" fillId="2" borderId="3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5" fillId="0" borderId="6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6" fillId="0" borderId="6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6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6" fillId="0" borderId="6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5" fillId="0" borderId="7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6" fillId="2" borderId="6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6" fillId="0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6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6" fillId="0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6" fillId="2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6" fillId="2" borderId="6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6" fillId="2" borderId="6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7" fillId="0" borderId="6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6" fillId="2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7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6" fillId="2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6" fillId="0" borderId="4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5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6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6" fillId="0" borderId="7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6" fillId="0" borderId="5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8" fillId="0" borderId="56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3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EEECE1"/>
      <rgbColor rgb="FFCCFFFF"/>
      <rgbColor rgb="FF660066"/>
      <rgbColor rgb="FFFFBF9F"/>
      <rgbColor rgb="FF0066CC"/>
      <rgbColor rgb="FFC6D9F1"/>
      <rgbColor rgb="FF000080"/>
      <rgbColor rgb="FFFF0066"/>
      <rgbColor rgb="FFFFFF00"/>
      <rgbColor rgb="FF00FFFF"/>
      <rgbColor rgb="FF800080"/>
      <rgbColor rgb="FF800000"/>
      <rgbColor rgb="FF008080"/>
      <rgbColor rgb="FF0000FF"/>
      <rgbColor rgb="FF00CCFF"/>
      <rgbColor rgb="FFB7DEE8"/>
      <rgbColor rgb="FFCCFFCC"/>
      <rgbColor rgb="FFCCFF66"/>
      <rgbColor rgb="FF93CDDD"/>
      <rgbColor rgb="FFFDBBDC"/>
      <rgbColor rgb="FFCC99FF"/>
      <rgbColor rgb="FFFFCC99"/>
      <rgbColor rgb="FF3366FF"/>
      <rgbColor rgb="FF33CCCC"/>
      <rgbColor rgb="FF66FF33"/>
      <rgbColor rgb="FFFAC090"/>
      <rgbColor rgb="FFFF9900"/>
      <rgbColor rgb="FFFF6600"/>
      <rgbColor rgb="FF558ED5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G78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75" workbookViewId="0">
      <pane xSplit="3" ySplit="4" topLeftCell="D5" activePane="bottomRight" state="frozen"/>
      <selection pane="topLeft" activeCell="A1" activeCellId="0" sqref="A1"/>
      <selection pane="topRight" activeCell="D1" activeCellId="0" sqref="D1"/>
      <selection pane="bottomLeft" activeCell="A5" activeCellId="0" sqref="A5"/>
      <selection pane="bottomRight" activeCell="X1" activeCellId="0" sqref="X1"/>
    </sheetView>
  </sheetViews>
  <sheetFormatPr defaultColWidth="9.09765625" defaultRowHeight="13.2" zeroHeight="false" outlineLevelRow="0" outlineLevelCol="0"/>
  <cols>
    <col collapsed="false" customWidth="true" hidden="false" outlineLevel="0" max="1" min="1" style="1" width="21.89"/>
    <col collapsed="false" customWidth="true" hidden="false" outlineLevel="0" max="2" min="2" style="2" width="7.89"/>
    <col collapsed="false" customWidth="true" hidden="false" outlineLevel="0" max="3" min="3" style="2" width="7.66"/>
    <col collapsed="false" customWidth="true" hidden="false" outlineLevel="0" max="4" min="4" style="2" width="6.45"/>
    <col collapsed="false" customWidth="true" hidden="false" outlineLevel="0" max="6" min="5" style="3" width="5.55"/>
    <col collapsed="false" customWidth="true" hidden="false" outlineLevel="0" max="7" min="7" style="3" width="5.89"/>
    <col collapsed="false" customWidth="true" hidden="false" outlineLevel="0" max="8" min="8" style="4" width="5.89"/>
    <col collapsed="false" customWidth="true" hidden="false" outlineLevel="0" max="9" min="9" style="2" width="5.77"/>
    <col collapsed="false" customWidth="true" hidden="false" outlineLevel="0" max="10" min="10" style="3" width="6.66"/>
    <col collapsed="false" customWidth="true" hidden="false" outlineLevel="0" max="11" min="11" style="2" width="6.78"/>
    <col collapsed="false" customWidth="true" hidden="false" outlineLevel="0" max="12" min="12" style="2" width="7.22"/>
    <col collapsed="false" customWidth="true" hidden="false" outlineLevel="0" max="13" min="13" style="4" width="7.11"/>
    <col collapsed="false" customWidth="true" hidden="false" outlineLevel="0" max="14" min="14" style="3" width="7.78"/>
    <col collapsed="false" customWidth="true" hidden="false" outlineLevel="0" max="15" min="15" style="5" width="6.22"/>
    <col collapsed="false" customWidth="true" hidden="false" outlineLevel="0" max="16" min="16" style="3" width="11.44"/>
    <col collapsed="false" customWidth="true" hidden="false" outlineLevel="0" max="17" min="17" style="3" width="9"/>
    <col collapsed="false" customWidth="true" hidden="false" outlineLevel="0" max="18" min="18" style="3" width="8"/>
    <col collapsed="false" customWidth="true" hidden="false" outlineLevel="0" max="19" min="19" style="2" width="5.67"/>
    <col collapsed="false" customWidth="true" hidden="false" outlineLevel="0" max="20" min="20" style="2" width="11.55"/>
    <col collapsed="false" customWidth="true" hidden="false" outlineLevel="0" max="21" min="21" style="2" width="8.56"/>
    <col collapsed="false" customWidth="true" hidden="false" outlineLevel="0" max="22" min="22" style="2" width="6.45"/>
    <col collapsed="false" customWidth="true" hidden="false" outlineLevel="0" max="23" min="23" style="2" width="10.34"/>
    <col collapsed="false" customWidth="true" hidden="false" outlineLevel="0" max="24" min="24" style="6" width="4"/>
    <col collapsed="false" customWidth="true" hidden="false" outlineLevel="0" max="25" min="25" style="6" width="4.33"/>
    <col collapsed="false" customWidth="true" hidden="false" outlineLevel="0" max="26" min="26" style="6" width="5"/>
    <col collapsed="false" customWidth="true" hidden="false" outlineLevel="0" max="27" min="27" style="2" width="3.66"/>
    <col collapsed="false" customWidth="true" hidden="false" outlineLevel="0" max="28" min="28" style="2" width="4"/>
    <col collapsed="false" customWidth="true" hidden="false" outlineLevel="0" max="29" min="29" style="2" width="3.78"/>
    <col collapsed="false" customWidth="true" hidden="false" outlineLevel="0" max="30" min="30" style="6" width="5.11"/>
    <col collapsed="false" customWidth="true" hidden="false" outlineLevel="0" max="31" min="31" style="7" width="19.55"/>
    <col collapsed="false" customWidth="false" hidden="false" outlineLevel="0" max="206" min="32" style="2" width="9.1"/>
    <col collapsed="false" customWidth="true" hidden="false" outlineLevel="0" max="207" min="207" style="2" width="22.89"/>
    <col collapsed="false" customWidth="true" hidden="false" outlineLevel="0" max="208" min="208" style="2" width="7.89"/>
    <col collapsed="false" customWidth="false" hidden="false" outlineLevel="0" max="209" min="209" style="2" width="9.1"/>
    <col collapsed="false" customWidth="true" hidden="false" outlineLevel="0" max="210" min="210" style="2" width="6.45"/>
    <col collapsed="false" customWidth="true" hidden="false" outlineLevel="0" max="215" min="211" style="2" width="7.33"/>
    <col collapsed="false" customWidth="true" hidden="false" outlineLevel="0" max="216" min="216" style="2" width="8.33"/>
    <col collapsed="false" customWidth="true" hidden="false" outlineLevel="0" max="219" min="217" style="2" width="7.33"/>
    <col collapsed="false" customWidth="true" hidden="false" outlineLevel="0" max="220" min="220" style="2" width="7.45"/>
    <col collapsed="false" customWidth="true" hidden="false" outlineLevel="0" max="222" min="221" style="2" width="6.33"/>
    <col collapsed="false" customWidth="true" hidden="false" outlineLevel="0" max="223" min="223" style="2" width="3.66"/>
    <col collapsed="false" customWidth="true" hidden="false" outlineLevel="0" max="224" min="224" style="2" width="6.55"/>
    <col collapsed="false" customWidth="true" hidden="false" outlineLevel="0" max="225" min="225" style="2" width="4.55"/>
    <col collapsed="false" customWidth="true" hidden="false" outlineLevel="0" max="226" min="226" style="2" width="5.44"/>
    <col collapsed="false" customWidth="true" hidden="false" outlineLevel="0" max="227" min="227" style="2" width="5.67"/>
    <col collapsed="false" customWidth="true" hidden="false" outlineLevel="0" max="228" min="228" style="2" width="3.66"/>
    <col collapsed="false" customWidth="true" hidden="false" outlineLevel="0" max="229" min="229" style="2" width="5.44"/>
    <col collapsed="false" customWidth="true" hidden="false" outlineLevel="0" max="230" min="230" style="2" width="5.33"/>
    <col collapsed="false" customWidth="true" hidden="false" outlineLevel="0" max="231" min="231" style="2" width="6.33"/>
    <col collapsed="false" customWidth="true" hidden="true" outlineLevel="0" max="233" min="232" style="2" width="10.17"/>
    <col collapsed="false" customWidth="true" hidden="false" outlineLevel="0" max="234" min="234" style="2" width="6"/>
    <col collapsed="false" customWidth="true" hidden="true" outlineLevel="0" max="235" min="235" style="2" width="10.17"/>
    <col collapsed="false" customWidth="false" hidden="false" outlineLevel="0" max="236" min="236" style="2" width="9.1"/>
    <col collapsed="false" customWidth="true" hidden="false" outlineLevel="0" max="237" min="237" style="2" width="26.44"/>
    <col collapsed="false" customWidth="false" hidden="false" outlineLevel="0" max="462" min="238" style="2" width="9.1"/>
    <col collapsed="false" customWidth="true" hidden="false" outlineLevel="0" max="463" min="463" style="2" width="22.89"/>
    <col collapsed="false" customWidth="true" hidden="false" outlineLevel="0" max="464" min="464" style="2" width="7.89"/>
    <col collapsed="false" customWidth="false" hidden="false" outlineLevel="0" max="465" min="465" style="2" width="9.1"/>
    <col collapsed="false" customWidth="true" hidden="false" outlineLevel="0" max="466" min="466" style="2" width="6.45"/>
    <col collapsed="false" customWidth="true" hidden="false" outlineLevel="0" max="471" min="467" style="2" width="7.33"/>
    <col collapsed="false" customWidth="true" hidden="false" outlineLevel="0" max="472" min="472" style="2" width="8.33"/>
    <col collapsed="false" customWidth="true" hidden="false" outlineLevel="0" max="475" min="473" style="2" width="7.33"/>
    <col collapsed="false" customWidth="true" hidden="false" outlineLevel="0" max="476" min="476" style="2" width="7.45"/>
    <col collapsed="false" customWidth="true" hidden="false" outlineLevel="0" max="478" min="477" style="2" width="6.33"/>
    <col collapsed="false" customWidth="true" hidden="false" outlineLevel="0" max="479" min="479" style="2" width="3.66"/>
    <col collapsed="false" customWidth="true" hidden="false" outlineLevel="0" max="480" min="480" style="2" width="6.55"/>
    <col collapsed="false" customWidth="true" hidden="false" outlineLevel="0" max="481" min="481" style="2" width="4.55"/>
    <col collapsed="false" customWidth="true" hidden="false" outlineLevel="0" max="482" min="482" style="2" width="5.44"/>
    <col collapsed="false" customWidth="true" hidden="false" outlineLevel="0" max="483" min="483" style="2" width="5.67"/>
    <col collapsed="false" customWidth="true" hidden="false" outlineLevel="0" max="484" min="484" style="2" width="3.66"/>
    <col collapsed="false" customWidth="true" hidden="false" outlineLevel="0" max="485" min="485" style="2" width="5.44"/>
    <col collapsed="false" customWidth="true" hidden="false" outlineLevel="0" max="486" min="486" style="2" width="5.33"/>
    <col collapsed="false" customWidth="true" hidden="false" outlineLevel="0" max="487" min="487" style="2" width="6.33"/>
    <col collapsed="false" customWidth="true" hidden="true" outlineLevel="0" max="489" min="488" style="2" width="10.17"/>
    <col collapsed="false" customWidth="true" hidden="false" outlineLevel="0" max="490" min="490" style="2" width="6"/>
    <col collapsed="false" customWidth="true" hidden="true" outlineLevel="0" max="491" min="491" style="2" width="10.17"/>
    <col collapsed="false" customWidth="false" hidden="false" outlineLevel="0" max="492" min="492" style="2" width="9.1"/>
    <col collapsed="false" customWidth="true" hidden="false" outlineLevel="0" max="493" min="493" style="2" width="26.44"/>
    <col collapsed="false" customWidth="false" hidden="false" outlineLevel="0" max="718" min="494" style="2" width="9.1"/>
    <col collapsed="false" customWidth="true" hidden="false" outlineLevel="0" max="719" min="719" style="2" width="22.89"/>
    <col collapsed="false" customWidth="true" hidden="false" outlineLevel="0" max="720" min="720" style="2" width="7.89"/>
    <col collapsed="false" customWidth="false" hidden="false" outlineLevel="0" max="721" min="721" style="2" width="9.1"/>
    <col collapsed="false" customWidth="true" hidden="false" outlineLevel="0" max="722" min="722" style="2" width="6.45"/>
    <col collapsed="false" customWidth="true" hidden="false" outlineLevel="0" max="727" min="723" style="2" width="7.33"/>
    <col collapsed="false" customWidth="true" hidden="false" outlineLevel="0" max="728" min="728" style="2" width="8.33"/>
    <col collapsed="false" customWidth="true" hidden="false" outlineLevel="0" max="731" min="729" style="2" width="7.33"/>
    <col collapsed="false" customWidth="true" hidden="false" outlineLevel="0" max="732" min="732" style="2" width="7.45"/>
    <col collapsed="false" customWidth="true" hidden="false" outlineLevel="0" max="734" min="733" style="2" width="6.33"/>
    <col collapsed="false" customWidth="true" hidden="false" outlineLevel="0" max="735" min="735" style="2" width="3.66"/>
    <col collapsed="false" customWidth="true" hidden="false" outlineLevel="0" max="736" min="736" style="2" width="6.55"/>
    <col collapsed="false" customWidth="true" hidden="false" outlineLevel="0" max="737" min="737" style="2" width="4.55"/>
    <col collapsed="false" customWidth="true" hidden="false" outlineLevel="0" max="738" min="738" style="2" width="5.44"/>
    <col collapsed="false" customWidth="true" hidden="false" outlineLevel="0" max="739" min="739" style="2" width="5.67"/>
    <col collapsed="false" customWidth="true" hidden="false" outlineLevel="0" max="740" min="740" style="2" width="3.66"/>
    <col collapsed="false" customWidth="true" hidden="false" outlineLevel="0" max="741" min="741" style="2" width="5.44"/>
    <col collapsed="false" customWidth="true" hidden="false" outlineLevel="0" max="742" min="742" style="2" width="5.33"/>
    <col collapsed="false" customWidth="true" hidden="false" outlineLevel="0" max="743" min="743" style="2" width="6.33"/>
    <col collapsed="false" customWidth="true" hidden="true" outlineLevel="0" max="745" min="744" style="2" width="10.17"/>
    <col collapsed="false" customWidth="true" hidden="false" outlineLevel="0" max="746" min="746" style="2" width="6"/>
    <col collapsed="false" customWidth="true" hidden="true" outlineLevel="0" max="747" min="747" style="2" width="10.17"/>
    <col collapsed="false" customWidth="false" hidden="false" outlineLevel="0" max="748" min="748" style="2" width="9.1"/>
    <col collapsed="false" customWidth="true" hidden="false" outlineLevel="0" max="749" min="749" style="2" width="26.44"/>
    <col collapsed="false" customWidth="false" hidden="false" outlineLevel="0" max="974" min="750" style="2" width="9.1"/>
    <col collapsed="false" customWidth="true" hidden="false" outlineLevel="0" max="975" min="975" style="2" width="22.89"/>
    <col collapsed="false" customWidth="true" hidden="false" outlineLevel="0" max="976" min="976" style="2" width="7.89"/>
    <col collapsed="false" customWidth="false" hidden="false" outlineLevel="0" max="977" min="977" style="2" width="9.1"/>
    <col collapsed="false" customWidth="true" hidden="false" outlineLevel="0" max="978" min="978" style="2" width="6.45"/>
    <col collapsed="false" customWidth="true" hidden="false" outlineLevel="0" max="983" min="979" style="2" width="7.33"/>
    <col collapsed="false" customWidth="true" hidden="false" outlineLevel="0" max="984" min="984" style="2" width="8.33"/>
    <col collapsed="false" customWidth="true" hidden="false" outlineLevel="0" max="987" min="985" style="2" width="7.33"/>
    <col collapsed="false" customWidth="true" hidden="false" outlineLevel="0" max="988" min="988" style="2" width="7.45"/>
    <col collapsed="false" customWidth="true" hidden="false" outlineLevel="0" max="990" min="989" style="2" width="6.33"/>
    <col collapsed="false" customWidth="true" hidden="false" outlineLevel="0" max="991" min="991" style="2" width="3.66"/>
    <col collapsed="false" customWidth="true" hidden="false" outlineLevel="0" max="992" min="992" style="2" width="6.55"/>
    <col collapsed="false" customWidth="true" hidden="false" outlineLevel="0" max="993" min="993" style="2" width="4.55"/>
    <col collapsed="false" customWidth="true" hidden="false" outlineLevel="0" max="994" min="994" style="2" width="5.44"/>
    <col collapsed="false" customWidth="true" hidden="false" outlineLevel="0" max="995" min="995" style="2" width="5.67"/>
    <col collapsed="false" customWidth="true" hidden="false" outlineLevel="0" max="996" min="996" style="2" width="3.66"/>
    <col collapsed="false" customWidth="true" hidden="false" outlineLevel="0" max="997" min="997" style="2" width="5.44"/>
    <col collapsed="false" customWidth="true" hidden="false" outlineLevel="0" max="998" min="998" style="2" width="5.33"/>
    <col collapsed="false" customWidth="true" hidden="false" outlineLevel="0" max="999" min="999" style="2" width="6.33"/>
    <col collapsed="false" customWidth="true" hidden="true" outlineLevel="0" max="1001" min="1000" style="2" width="10.17"/>
    <col collapsed="false" customWidth="true" hidden="false" outlineLevel="0" max="1002" min="1002" style="2" width="6"/>
    <col collapsed="false" customWidth="true" hidden="true" outlineLevel="0" max="1003" min="1003" style="2" width="10.17"/>
    <col collapsed="false" customWidth="false" hidden="false" outlineLevel="0" max="1004" min="1004" style="2" width="9.1"/>
    <col collapsed="false" customWidth="true" hidden="false" outlineLevel="0" max="1005" min="1005" style="2" width="26.44"/>
    <col collapsed="false" customWidth="false" hidden="false" outlineLevel="0" max="1024" min="1006" style="2" width="9.1"/>
  </cols>
  <sheetData>
    <row r="1" s="11" customFormat="true" ht="21.6" hidden="false" customHeight="true" outlineLevel="0" collapsed="false">
      <c r="A1" s="8" t="s">
        <v>0</v>
      </c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10" t="n">
        <v>44636</v>
      </c>
      <c r="Y1" s="10"/>
      <c r="Z1" s="10"/>
      <c r="AA1" s="10"/>
      <c r="AE1" s="7"/>
    </row>
    <row r="2" s="3" customFormat="true" ht="21" hidden="false" customHeight="true" outlineLevel="0" collapsed="false">
      <c r="A2" s="12" t="s">
        <v>2</v>
      </c>
      <c r="B2" s="13" t="s">
        <v>3</v>
      </c>
      <c r="C2" s="14" t="s">
        <v>4</v>
      </c>
      <c r="D2" s="15" t="s">
        <v>5</v>
      </c>
      <c r="E2" s="16" t="s">
        <v>6</v>
      </c>
      <c r="F2" s="17" t="s">
        <v>7</v>
      </c>
      <c r="G2" s="16" t="s">
        <v>8</v>
      </c>
      <c r="H2" s="18" t="s">
        <v>9</v>
      </c>
      <c r="I2" s="16" t="s">
        <v>10</v>
      </c>
      <c r="J2" s="16" t="s">
        <v>11</v>
      </c>
      <c r="K2" s="19" t="s">
        <v>12</v>
      </c>
      <c r="L2" s="20" t="s">
        <v>13</v>
      </c>
      <c r="M2" s="20"/>
      <c r="N2" s="20"/>
      <c r="O2" s="20"/>
      <c r="P2" s="20" t="s">
        <v>14</v>
      </c>
      <c r="Q2" s="20"/>
      <c r="R2" s="20"/>
      <c r="S2" s="20"/>
      <c r="T2" s="20" t="s">
        <v>15</v>
      </c>
      <c r="U2" s="20"/>
      <c r="V2" s="20"/>
      <c r="W2" s="20"/>
      <c r="X2" s="21" t="s">
        <v>16</v>
      </c>
      <c r="Y2" s="22" t="s">
        <v>17</v>
      </c>
      <c r="Z2" s="22"/>
      <c r="AA2" s="22"/>
      <c r="AB2" s="22"/>
      <c r="AC2" s="22"/>
      <c r="AD2" s="22"/>
      <c r="AE2" s="7"/>
    </row>
    <row r="3" s="3" customFormat="true" ht="33.75" hidden="false" customHeight="true" outlineLevel="0" collapsed="false">
      <c r="A3" s="12"/>
      <c r="B3" s="13"/>
      <c r="C3" s="14"/>
      <c r="D3" s="15"/>
      <c r="E3" s="23" t="s">
        <v>18</v>
      </c>
      <c r="F3" s="23"/>
      <c r="G3" s="24" t="s">
        <v>19</v>
      </c>
      <c r="H3" s="24"/>
      <c r="I3" s="23" t="s">
        <v>20</v>
      </c>
      <c r="J3" s="24" t="s">
        <v>21</v>
      </c>
      <c r="K3" s="24"/>
      <c r="L3" s="25" t="s">
        <v>22</v>
      </c>
      <c r="M3" s="26" t="s">
        <v>23</v>
      </c>
      <c r="N3" s="26" t="s">
        <v>24</v>
      </c>
      <c r="O3" s="27" t="s">
        <v>25</v>
      </c>
      <c r="P3" s="28" t="s">
        <v>26</v>
      </c>
      <c r="Q3" s="26" t="s">
        <v>27</v>
      </c>
      <c r="R3" s="26" t="s">
        <v>24</v>
      </c>
      <c r="S3" s="27" t="s">
        <v>25</v>
      </c>
      <c r="T3" s="28" t="s">
        <v>26</v>
      </c>
      <c r="U3" s="26" t="s">
        <v>27</v>
      </c>
      <c r="V3" s="26" t="s">
        <v>23</v>
      </c>
      <c r="W3" s="29" t="s">
        <v>28</v>
      </c>
      <c r="X3" s="21"/>
      <c r="Y3" s="30" t="s">
        <v>29</v>
      </c>
      <c r="Z3" s="30" t="s">
        <v>30</v>
      </c>
      <c r="AA3" s="31" t="s">
        <v>31</v>
      </c>
      <c r="AB3" s="31"/>
      <c r="AC3" s="31"/>
      <c r="AD3" s="32" t="s">
        <v>32</v>
      </c>
      <c r="AE3" s="33"/>
    </row>
    <row r="4" s="3" customFormat="true" ht="17.4" hidden="false" customHeight="true" outlineLevel="0" collapsed="false">
      <c r="A4" s="12"/>
      <c r="B4" s="13"/>
      <c r="C4" s="14"/>
      <c r="D4" s="15"/>
      <c r="E4" s="34" t="s">
        <v>33</v>
      </c>
      <c r="F4" s="34"/>
      <c r="G4" s="35" t="s">
        <v>33</v>
      </c>
      <c r="H4" s="35"/>
      <c r="I4" s="36" t="s">
        <v>34</v>
      </c>
      <c r="J4" s="35" t="s">
        <v>35</v>
      </c>
      <c r="K4" s="35"/>
      <c r="L4" s="34" t="s">
        <v>35</v>
      </c>
      <c r="M4" s="37" t="s">
        <v>35</v>
      </c>
      <c r="N4" s="37" t="s">
        <v>35</v>
      </c>
      <c r="O4" s="38" t="s">
        <v>36</v>
      </c>
      <c r="P4" s="36" t="s">
        <v>37</v>
      </c>
      <c r="Q4" s="37" t="s">
        <v>37</v>
      </c>
      <c r="R4" s="37" t="s">
        <v>35</v>
      </c>
      <c r="S4" s="38" t="s">
        <v>36</v>
      </c>
      <c r="T4" s="36" t="s">
        <v>37</v>
      </c>
      <c r="U4" s="37" t="s">
        <v>37</v>
      </c>
      <c r="V4" s="37" t="s">
        <v>36</v>
      </c>
      <c r="W4" s="39" t="s">
        <v>33</v>
      </c>
      <c r="X4" s="21"/>
      <c r="Y4" s="30"/>
      <c r="Z4" s="30"/>
      <c r="AA4" s="40" t="s">
        <v>38</v>
      </c>
      <c r="AB4" s="41" t="s">
        <v>39</v>
      </c>
      <c r="AC4" s="41" t="s">
        <v>40</v>
      </c>
      <c r="AD4" s="32"/>
      <c r="AE4" s="7"/>
    </row>
    <row r="5" customFormat="false" ht="13.2" hidden="false" customHeight="true" outlineLevel="0" collapsed="false">
      <c r="A5" s="42" t="s">
        <v>41</v>
      </c>
      <c r="B5" s="43" t="n">
        <v>101006</v>
      </c>
      <c r="C5" s="44" t="s">
        <v>42</v>
      </c>
      <c r="D5" s="45" t="n">
        <v>105</v>
      </c>
      <c r="E5" s="46" t="n">
        <v>105</v>
      </c>
      <c r="F5" s="47"/>
      <c r="G5" s="48" t="n">
        <v>105</v>
      </c>
      <c r="H5" s="49"/>
      <c r="I5" s="50" t="n">
        <v>18</v>
      </c>
      <c r="J5" s="51" t="n">
        <v>36</v>
      </c>
      <c r="K5" s="52"/>
      <c r="L5" s="53" t="n">
        <v>2</v>
      </c>
      <c r="M5" s="54" t="n">
        <v>24</v>
      </c>
      <c r="N5" s="54" t="n">
        <v>7</v>
      </c>
      <c r="O5" s="55" t="n">
        <v>0</v>
      </c>
      <c r="P5" s="56" t="n">
        <v>34</v>
      </c>
      <c r="Q5" s="54" t="n">
        <v>0</v>
      </c>
      <c r="R5" s="54"/>
      <c r="S5" s="52" t="n">
        <v>8</v>
      </c>
      <c r="T5" s="56" t="n">
        <v>35</v>
      </c>
      <c r="U5" s="54" t="n">
        <v>44</v>
      </c>
      <c r="V5" s="57"/>
      <c r="W5" s="52" t="n">
        <v>2</v>
      </c>
      <c r="X5" s="52" t="n">
        <v>1</v>
      </c>
      <c r="Y5" s="58"/>
      <c r="Z5" s="58"/>
      <c r="AA5" s="59"/>
      <c r="AB5" s="60"/>
      <c r="AC5" s="61"/>
      <c r="AD5" s="62"/>
      <c r="AE5" s="63" t="s">
        <v>43</v>
      </c>
    </row>
    <row r="6" customFormat="false" ht="16.8" hidden="false" customHeight="true" outlineLevel="0" collapsed="false">
      <c r="A6" s="42"/>
      <c r="B6" s="64" t="n">
        <v>101012</v>
      </c>
      <c r="C6" s="65" t="s">
        <v>44</v>
      </c>
      <c r="D6" s="66" t="n">
        <v>51</v>
      </c>
      <c r="E6" s="67" t="n">
        <v>51</v>
      </c>
      <c r="F6" s="68"/>
      <c r="G6" s="67" t="n">
        <v>51</v>
      </c>
      <c r="H6" s="69"/>
      <c r="I6" s="67" t="n">
        <v>4</v>
      </c>
      <c r="J6" s="67" t="n">
        <v>24</v>
      </c>
      <c r="K6" s="70"/>
      <c r="L6" s="71" t="n">
        <v>0</v>
      </c>
      <c r="M6" s="72" t="n">
        <v>8</v>
      </c>
      <c r="N6" s="72" t="n">
        <v>16</v>
      </c>
      <c r="O6" s="73" t="n">
        <v>0</v>
      </c>
      <c r="P6" s="71" t="n">
        <v>0</v>
      </c>
      <c r="Q6" s="72" t="n">
        <v>11</v>
      </c>
      <c r="R6" s="72"/>
      <c r="S6" s="70" t="n">
        <v>13</v>
      </c>
      <c r="T6" s="71" t="n">
        <v>26</v>
      </c>
      <c r="U6" s="72"/>
      <c r="V6" s="72"/>
      <c r="W6" s="70"/>
      <c r="X6" s="52"/>
      <c r="Y6" s="58"/>
      <c r="Z6" s="58"/>
      <c r="AA6" s="74"/>
      <c r="AB6" s="60"/>
      <c r="AC6" s="59"/>
      <c r="AD6" s="62"/>
      <c r="AE6" s="3"/>
    </row>
    <row r="7" customFormat="false" ht="15.6" hidden="false" customHeight="true" outlineLevel="0" collapsed="false">
      <c r="A7" s="42"/>
      <c r="B7" s="75" t="s">
        <v>45</v>
      </c>
      <c r="C7" s="76" t="n">
        <f aca="false">D7/10</f>
        <v>15.6</v>
      </c>
      <c r="D7" s="77" t="n">
        <f aca="false">D5+D6</f>
        <v>156</v>
      </c>
      <c r="E7" s="78" t="n">
        <f aca="false">E5+E6</f>
        <v>156</v>
      </c>
      <c r="F7" s="79" t="n">
        <f aca="false">F5+F6</f>
        <v>0</v>
      </c>
      <c r="G7" s="78" t="n">
        <f aca="false">G5+G6</f>
        <v>156</v>
      </c>
      <c r="H7" s="79" t="n">
        <f aca="false">H5+H6</f>
        <v>0</v>
      </c>
      <c r="I7" s="77" t="n">
        <f aca="false">I5+I6</f>
        <v>22</v>
      </c>
      <c r="J7" s="78" t="n">
        <f aca="false">J5+J6</f>
        <v>60</v>
      </c>
      <c r="K7" s="79" t="n">
        <f aca="false">K5+K6</f>
        <v>0</v>
      </c>
      <c r="L7" s="78" t="n">
        <f aca="false">L5+L6</f>
        <v>2</v>
      </c>
      <c r="M7" s="80" t="n">
        <f aca="false">M5+M6</f>
        <v>32</v>
      </c>
      <c r="N7" s="80" t="n">
        <f aca="false">N5+N6</f>
        <v>23</v>
      </c>
      <c r="O7" s="80" t="n">
        <f aca="false">O5+O6</f>
        <v>0</v>
      </c>
      <c r="P7" s="78" t="n">
        <f aca="false">P5+P6</f>
        <v>34</v>
      </c>
      <c r="Q7" s="80" t="n">
        <f aca="false">Q5+Q6</f>
        <v>11</v>
      </c>
      <c r="R7" s="80" t="n">
        <f aca="false">R5+R6</f>
        <v>0</v>
      </c>
      <c r="S7" s="79" t="n">
        <f aca="false">S5+S6</f>
        <v>21</v>
      </c>
      <c r="T7" s="78" t="n">
        <f aca="false">T5+T6</f>
        <v>61</v>
      </c>
      <c r="U7" s="80" t="n">
        <f aca="false">U5+U6</f>
        <v>44</v>
      </c>
      <c r="V7" s="80" t="n">
        <f aca="false">V5+V6</f>
        <v>0</v>
      </c>
      <c r="W7" s="79" t="n">
        <f aca="false">W5+W6</f>
        <v>2</v>
      </c>
      <c r="X7" s="79"/>
      <c r="Y7" s="77"/>
      <c r="Z7" s="77"/>
      <c r="AA7" s="81"/>
      <c r="AB7" s="82"/>
      <c r="AC7" s="81"/>
      <c r="AD7" s="81"/>
      <c r="AE7" s="3"/>
    </row>
    <row r="8" customFormat="false" ht="13.2" hidden="false" customHeight="true" outlineLevel="0" collapsed="false">
      <c r="A8" s="42" t="s">
        <v>46</v>
      </c>
      <c r="B8" s="43" t="n">
        <v>101003</v>
      </c>
      <c r="C8" s="44" t="s">
        <v>47</v>
      </c>
      <c r="D8" s="45" t="n">
        <v>50</v>
      </c>
      <c r="E8" s="51"/>
      <c r="F8" s="83" t="n">
        <v>50</v>
      </c>
      <c r="G8" s="51"/>
      <c r="H8" s="84" t="n">
        <v>50</v>
      </c>
      <c r="I8" s="51" t="n">
        <v>4</v>
      </c>
      <c r="J8" s="51" t="n">
        <v>21</v>
      </c>
      <c r="K8" s="84"/>
      <c r="L8" s="51" t="n">
        <v>0</v>
      </c>
      <c r="M8" s="54" t="n">
        <v>4</v>
      </c>
      <c r="N8" s="54" t="n">
        <v>14</v>
      </c>
      <c r="O8" s="85" t="n">
        <v>1</v>
      </c>
      <c r="P8" s="51" t="n">
        <v>0</v>
      </c>
      <c r="Q8" s="54" t="n">
        <v>33</v>
      </c>
      <c r="R8" s="57"/>
      <c r="S8" s="52" t="n">
        <v>8</v>
      </c>
      <c r="T8" s="50" t="n">
        <v>15</v>
      </c>
      <c r="U8" s="57"/>
      <c r="V8" s="57"/>
      <c r="W8" s="52"/>
      <c r="X8" s="52"/>
      <c r="Y8" s="58"/>
      <c r="Z8" s="58"/>
      <c r="AA8" s="59"/>
      <c r="AB8" s="60"/>
      <c r="AC8" s="59"/>
      <c r="AD8" s="62"/>
      <c r="AE8" s="3"/>
    </row>
    <row r="9" customFormat="false" ht="13.2" hidden="false" customHeight="false" outlineLevel="0" collapsed="false">
      <c r="A9" s="42"/>
      <c r="B9" s="86" t="n">
        <v>101011</v>
      </c>
      <c r="C9" s="87" t="s">
        <v>48</v>
      </c>
      <c r="D9" s="58" t="n">
        <v>77</v>
      </c>
      <c r="E9" s="50"/>
      <c r="F9" s="88" t="n">
        <v>77</v>
      </c>
      <c r="G9" s="50"/>
      <c r="H9" s="52" t="n">
        <v>77</v>
      </c>
      <c r="I9" s="50" t="n">
        <v>1</v>
      </c>
      <c r="J9" s="50" t="n">
        <v>18</v>
      </c>
      <c r="K9" s="52"/>
      <c r="L9" s="50" t="n">
        <v>2</v>
      </c>
      <c r="M9" s="57" t="n">
        <v>1</v>
      </c>
      <c r="N9" s="57" t="n">
        <v>5</v>
      </c>
      <c r="O9" s="55" t="n">
        <v>0</v>
      </c>
      <c r="P9" s="50" t="n">
        <v>31</v>
      </c>
      <c r="Q9" s="57" t="n">
        <v>36</v>
      </c>
      <c r="R9" s="57" t="n">
        <v>0</v>
      </c>
      <c r="S9" s="52" t="n">
        <v>6</v>
      </c>
      <c r="T9" s="50" t="n">
        <v>34</v>
      </c>
      <c r="U9" s="57" t="n">
        <v>18</v>
      </c>
      <c r="V9" s="57"/>
      <c r="W9" s="52" t="n">
        <v>1</v>
      </c>
      <c r="X9" s="52" t="n">
        <v>1</v>
      </c>
      <c r="Y9" s="58"/>
      <c r="Z9" s="58"/>
      <c r="AA9" s="59"/>
      <c r="AB9" s="60"/>
      <c r="AC9" s="59"/>
      <c r="AD9" s="62"/>
      <c r="AE9" s="63" t="s">
        <v>49</v>
      </c>
    </row>
    <row r="10" customFormat="false" ht="13.2" hidden="false" customHeight="false" outlineLevel="0" collapsed="false">
      <c r="A10" s="42"/>
      <c r="B10" s="64" t="n">
        <v>101021</v>
      </c>
      <c r="C10" s="65" t="s">
        <v>50</v>
      </c>
      <c r="D10" s="66" t="n">
        <v>107</v>
      </c>
      <c r="E10" s="67" t="n">
        <v>107</v>
      </c>
      <c r="F10" s="68"/>
      <c r="G10" s="67" t="n">
        <v>107</v>
      </c>
      <c r="H10" s="70"/>
      <c r="I10" s="67" t="n">
        <v>16</v>
      </c>
      <c r="J10" s="67" t="n">
        <v>48</v>
      </c>
      <c r="K10" s="70"/>
      <c r="L10" s="67" t="n">
        <v>3</v>
      </c>
      <c r="M10" s="72" t="n">
        <v>18</v>
      </c>
      <c r="N10" s="72" t="n">
        <v>11</v>
      </c>
      <c r="O10" s="73" t="n">
        <v>2</v>
      </c>
      <c r="P10" s="67" t="n">
        <v>44</v>
      </c>
      <c r="Q10" s="72" t="n">
        <v>46</v>
      </c>
      <c r="R10" s="72"/>
      <c r="S10" s="70" t="n">
        <v>4</v>
      </c>
      <c r="T10" s="67"/>
      <c r="U10" s="72" t="n">
        <v>19</v>
      </c>
      <c r="V10" s="72"/>
      <c r="W10" s="70" t="n">
        <v>3</v>
      </c>
      <c r="X10" s="70"/>
      <c r="Y10" s="66"/>
      <c r="Z10" s="66"/>
      <c r="AA10" s="89"/>
      <c r="AB10" s="90"/>
      <c r="AC10" s="91"/>
      <c r="AD10" s="92"/>
      <c r="AE10" s="3"/>
    </row>
    <row r="11" customFormat="false" ht="13.8" hidden="false" customHeight="false" outlineLevel="0" collapsed="false">
      <c r="A11" s="42"/>
      <c r="B11" s="75" t="s">
        <v>45</v>
      </c>
      <c r="C11" s="76" t="n">
        <f aca="false">D11/10</f>
        <v>23.4</v>
      </c>
      <c r="D11" s="77" t="n">
        <f aca="false">D8+D9+D10</f>
        <v>234</v>
      </c>
      <c r="E11" s="78" t="n">
        <f aca="false">E8+E9+E10</f>
        <v>107</v>
      </c>
      <c r="F11" s="79" t="n">
        <f aca="false">F8+F9+F10</f>
        <v>127</v>
      </c>
      <c r="G11" s="78" t="n">
        <f aca="false">G8+G9+G10</f>
        <v>107</v>
      </c>
      <c r="H11" s="79" t="n">
        <f aca="false">H8+H9+H10</f>
        <v>127</v>
      </c>
      <c r="I11" s="77" t="n">
        <f aca="false">I8+I9+I10</f>
        <v>21</v>
      </c>
      <c r="J11" s="78" t="n">
        <f aca="false">J8+J9+J10</f>
        <v>87</v>
      </c>
      <c r="K11" s="79" t="n">
        <f aca="false">K8+K9+K10</f>
        <v>0</v>
      </c>
      <c r="L11" s="78" t="n">
        <f aca="false">L8+L9+L10</f>
        <v>5</v>
      </c>
      <c r="M11" s="80" t="n">
        <f aca="false">M8+M9+M10</f>
        <v>23</v>
      </c>
      <c r="N11" s="80" t="n">
        <f aca="false">N8+N9+N10</f>
        <v>30</v>
      </c>
      <c r="O11" s="80" t="n">
        <f aca="false">O8+O9+O10</f>
        <v>3</v>
      </c>
      <c r="P11" s="78" t="n">
        <f aca="false">P8+P9+P10</f>
        <v>75</v>
      </c>
      <c r="Q11" s="80" t="n">
        <f aca="false">Q8+Q9+Q10</f>
        <v>115</v>
      </c>
      <c r="R11" s="80" t="n">
        <f aca="false">R8+R9+R10</f>
        <v>0</v>
      </c>
      <c r="S11" s="79" t="n">
        <f aca="false">S8+S9+S10</f>
        <v>18</v>
      </c>
      <c r="T11" s="78" t="n">
        <f aca="false">T8+T9+T10</f>
        <v>49</v>
      </c>
      <c r="U11" s="80" t="n">
        <f aca="false">U8+U9+U10</f>
        <v>37</v>
      </c>
      <c r="V11" s="80" t="n">
        <f aca="false">V8+V9+V10</f>
        <v>0</v>
      </c>
      <c r="W11" s="79" t="n">
        <f aca="false">W8+W9+W10</f>
        <v>4</v>
      </c>
      <c r="X11" s="77"/>
      <c r="Y11" s="77"/>
      <c r="Z11" s="77"/>
      <c r="AA11" s="81"/>
      <c r="AB11" s="82"/>
      <c r="AC11" s="81"/>
      <c r="AD11" s="81"/>
      <c r="AE11" s="3"/>
    </row>
    <row r="12" customFormat="false" ht="13.2" hidden="false" customHeight="true" outlineLevel="0" collapsed="false">
      <c r="A12" s="93" t="s">
        <v>51</v>
      </c>
      <c r="B12" s="94" t="n">
        <v>101004</v>
      </c>
      <c r="C12" s="87" t="s">
        <v>52</v>
      </c>
      <c r="D12" s="58" t="n">
        <v>15</v>
      </c>
      <c r="E12" s="46"/>
      <c r="F12" s="47" t="n">
        <v>15</v>
      </c>
      <c r="G12" s="46"/>
      <c r="H12" s="55" t="n">
        <v>15</v>
      </c>
      <c r="I12" s="50" t="n">
        <v>0</v>
      </c>
      <c r="J12" s="50" t="n">
        <v>0</v>
      </c>
      <c r="K12" s="52"/>
      <c r="L12" s="46" t="n">
        <v>0</v>
      </c>
      <c r="M12" s="57" t="n">
        <v>0</v>
      </c>
      <c r="N12" s="57" t="n">
        <v>1</v>
      </c>
      <c r="O12" s="55" t="n">
        <v>0</v>
      </c>
      <c r="P12" s="46" t="n">
        <v>15</v>
      </c>
      <c r="Q12" s="95" t="n">
        <v>0</v>
      </c>
      <c r="R12" s="95"/>
      <c r="S12" s="52"/>
      <c r="T12" s="46"/>
      <c r="U12" s="95" t="n">
        <v>14</v>
      </c>
      <c r="V12" s="95"/>
      <c r="W12" s="52"/>
      <c r="X12" s="52"/>
      <c r="Y12" s="58"/>
      <c r="Z12" s="58"/>
      <c r="AA12" s="59"/>
      <c r="AB12" s="60"/>
      <c r="AC12" s="59"/>
      <c r="AD12" s="62"/>
      <c r="AE12" s="3"/>
    </row>
    <row r="13" customFormat="false" ht="13.2" hidden="false" customHeight="false" outlineLevel="0" collapsed="false">
      <c r="A13" s="93"/>
      <c r="B13" s="96" t="n">
        <v>101020</v>
      </c>
      <c r="C13" s="65" t="s">
        <v>53</v>
      </c>
      <c r="D13" s="66" t="n">
        <v>77</v>
      </c>
      <c r="E13" s="97"/>
      <c r="F13" s="98" t="n">
        <v>77</v>
      </c>
      <c r="G13" s="97"/>
      <c r="H13" s="73" t="n">
        <v>77</v>
      </c>
      <c r="I13" s="67" t="n">
        <v>8</v>
      </c>
      <c r="J13" s="67" t="n">
        <v>21</v>
      </c>
      <c r="K13" s="70"/>
      <c r="L13" s="97" t="n">
        <v>6</v>
      </c>
      <c r="M13" s="72" t="n">
        <v>16</v>
      </c>
      <c r="N13" s="72" t="n">
        <v>0</v>
      </c>
      <c r="O13" s="73" t="n">
        <v>20</v>
      </c>
      <c r="P13" s="97" t="n">
        <v>31</v>
      </c>
      <c r="Q13" s="99" t="n">
        <v>0</v>
      </c>
      <c r="R13" s="99" t="n">
        <v>23</v>
      </c>
      <c r="S13" s="70"/>
      <c r="T13" s="97"/>
      <c r="U13" s="99" t="n">
        <v>25</v>
      </c>
      <c r="V13" s="99"/>
      <c r="W13" s="70" t="n">
        <v>4</v>
      </c>
      <c r="X13" s="52"/>
      <c r="Y13" s="58"/>
      <c r="Z13" s="58"/>
      <c r="AA13" s="59"/>
      <c r="AB13" s="60"/>
      <c r="AC13" s="59"/>
      <c r="AD13" s="62"/>
      <c r="AE13" s="3"/>
    </row>
    <row r="14" customFormat="false" ht="13.2" hidden="false" customHeight="false" outlineLevel="0" collapsed="false">
      <c r="A14" s="93"/>
      <c r="B14" s="94" t="n">
        <v>101010</v>
      </c>
      <c r="C14" s="87" t="s">
        <v>54</v>
      </c>
      <c r="D14" s="58" t="n">
        <v>77</v>
      </c>
      <c r="E14" s="46" t="n">
        <v>77</v>
      </c>
      <c r="F14" s="47"/>
      <c r="G14" s="46" t="n">
        <v>77</v>
      </c>
      <c r="H14" s="55"/>
      <c r="I14" s="50" t="n">
        <v>10</v>
      </c>
      <c r="J14" s="50" t="n">
        <v>32</v>
      </c>
      <c r="K14" s="52"/>
      <c r="L14" s="46" t="n">
        <v>1</v>
      </c>
      <c r="M14" s="57" t="n">
        <v>21</v>
      </c>
      <c r="N14" s="57" t="n">
        <v>22</v>
      </c>
      <c r="O14" s="55" t="n">
        <v>0</v>
      </c>
      <c r="P14" s="46" t="n">
        <v>0</v>
      </c>
      <c r="Q14" s="95" t="n">
        <v>0</v>
      </c>
      <c r="R14" s="95" t="n">
        <v>0</v>
      </c>
      <c r="S14" s="52" t="n">
        <v>22</v>
      </c>
      <c r="T14" s="46" t="n">
        <v>24</v>
      </c>
      <c r="U14" s="95" t="n">
        <v>22</v>
      </c>
      <c r="V14" s="95"/>
      <c r="W14" s="70"/>
      <c r="X14" s="70"/>
      <c r="Y14" s="66"/>
      <c r="Z14" s="66"/>
      <c r="AA14" s="91"/>
      <c r="AB14" s="90"/>
      <c r="AC14" s="91"/>
      <c r="AD14" s="92"/>
      <c r="AE14" s="3"/>
    </row>
    <row r="15" customFormat="false" ht="13.8" hidden="false" customHeight="false" outlineLevel="0" collapsed="false">
      <c r="A15" s="93"/>
      <c r="B15" s="100" t="s">
        <v>45</v>
      </c>
      <c r="C15" s="101" t="n">
        <f aca="false">D15/10</f>
        <v>16.9</v>
      </c>
      <c r="D15" s="102" t="n">
        <f aca="false">D12+D13+D14</f>
        <v>169</v>
      </c>
      <c r="E15" s="103" t="n">
        <f aca="false">E12+E13+E14</f>
        <v>77</v>
      </c>
      <c r="F15" s="104" t="n">
        <f aca="false">F12+F13+F14</f>
        <v>92</v>
      </c>
      <c r="G15" s="103" t="n">
        <f aca="false">G12+G13+G14</f>
        <v>77</v>
      </c>
      <c r="H15" s="104" t="n">
        <f aca="false">H12+H13+H14</f>
        <v>92</v>
      </c>
      <c r="I15" s="102" t="n">
        <f aca="false">I12+I13+I14</f>
        <v>18</v>
      </c>
      <c r="J15" s="103" t="n">
        <f aca="false">J12+J13+J14</f>
        <v>53</v>
      </c>
      <c r="K15" s="104" t="n">
        <f aca="false">K12+K13+K14</f>
        <v>0</v>
      </c>
      <c r="L15" s="103" t="n">
        <f aca="false">L12+L13+L14</f>
        <v>7</v>
      </c>
      <c r="M15" s="105" t="n">
        <f aca="false">M12+M13+M14</f>
        <v>37</v>
      </c>
      <c r="N15" s="105" t="n">
        <f aca="false">N12+N13+N14</f>
        <v>23</v>
      </c>
      <c r="O15" s="105" t="n">
        <f aca="false">O12+O13+O14</f>
        <v>20</v>
      </c>
      <c r="P15" s="103" t="n">
        <f aca="false">P12+P13+P14</f>
        <v>46</v>
      </c>
      <c r="Q15" s="105" t="n">
        <f aca="false">Q12+Q13+Q14</f>
        <v>0</v>
      </c>
      <c r="R15" s="105" t="n">
        <f aca="false">R12+R13+R14</f>
        <v>23</v>
      </c>
      <c r="S15" s="104" t="n">
        <f aca="false">S12+S13+S14</f>
        <v>22</v>
      </c>
      <c r="T15" s="103" t="n">
        <f aca="false">T12+T13+T14</f>
        <v>24</v>
      </c>
      <c r="U15" s="105" t="n">
        <f aca="false">U12+U13+U14</f>
        <v>61</v>
      </c>
      <c r="V15" s="105" t="n">
        <f aca="false">V12+V13+V14</f>
        <v>0</v>
      </c>
      <c r="W15" s="104" t="n">
        <f aca="false">W12+W13+W14</f>
        <v>4</v>
      </c>
      <c r="X15" s="79"/>
      <c r="Y15" s="77"/>
      <c r="Z15" s="77"/>
      <c r="AA15" s="81"/>
      <c r="AB15" s="82"/>
      <c r="AC15" s="81"/>
      <c r="AD15" s="81"/>
      <c r="AE15" s="3"/>
    </row>
    <row r="16" customFormat="false" ht="12.75" hidden="false" customHeight="true" outlineLevel="0" collapsed="false">
      <c r="A16" s="106" t="s">
        <v>55</v>
      </c>
      <c r="B16" s="107" t="n">
        <v>101007</v>
      </c>
      <c r="C16" s="44" t="s">
        <v>56</v>
      </c>
      <c r="D16" s="45" t="n">
        <v>39</v>
      </c>
      <c r="E16" s="48" t="n">
        <v>39</v>
      </c>
      <c r="F16" s="108"/>
      <c r="G16" s="48" t="n">
        <v>39</v>
      </c>
      <c r="H16" s="85"/>
      <c r="I16" s="51" t="n">
        <v>5</v>
      </c>
      <c r="J16" s="51" t="n">
        <v>15</v>
      </c>
      <c r="K16" s="84"/>
      <c r="L16" s="48" t="n">
        <v>1</v>
      </c>
      <c r="M16" s="54" t="n">
        <v>4</v>
      </c>
      <c r="N16" s="54" t="n">
        <v>0</v>
      </c>
      <c r="O16" s="85" t="n">
        <v>2</v>
      </c>
      <c r="P16" s="48" t="n">
        <v>0</v>
      </c>
      <c r="Q16" s="109" t="n">
        <v>27</v>
      </c>
      <c r="R16" s="109" t="n">
        <v>1</v>
      </c>
      <c r="S16" s="84"/>
      <c r="T16" s="48" t="n">
        <v>23</v>
      </c>
      <c r="U16" s="109" t="n">
        <v>0</v>
      </c>
      <c r="V16" s="109"/>
      <c r="W16" s="84"/>
      <c r="X16" s="85"/>
      <c r="Y16" s="110" t="n">
        <v>12</v>
      </c>
      <c r="Z16" s="110" t="n">
        <v>12</v>
      </c>
      <c r="AA16" s="111"/>
      <c r="AB16" s="83" t="n">
        <v>12</v>
      </c>
      <c r="AC16" s="61"/>
      <c r="AD16" s="112"/>
      <c r="AE16" s="3"/>
    </row>
    <row r="17" customFormat="false" ht="14.4" hidden="false" customHeight="true" outlineLevel="0" collapsed="false">
      <c r="A17" s="106"/>
      <c r="B17" s="96" t="n">
        <v>101009</v>
      </c>
      <c r="C17" s="65" t="s">
        <v>57</v>
      </c>
      <c r="D17" s="66" t="n">
        <v>56</v>
      </c>
      <c r="E17" s="97" t="n">
        <v>56</v>
      </c>
      <c r="F17" s="98"/>
      <c r="G17" s="97" t="n">
        <v>56</v>
      </c>
      <c r="H17" s="73"/>
      <c r="I17" s="67" t="n">
        <v>4</v>
      </c>
      <c r="J17" s="67" t="n">
        <v>36</v>
      </c>
      <c r="K17" s="70"/>
      <c r="L17" s="97" t="n">
        <v>1</v>
      </c>
      <c r="M17" s="72" t="n">
        <v>2</v>
      </c>
      <c r="N17" s="72" t="n">
        <v>0</v>
      </c>
      <c r="O17" s="73" t="n">
        <v>6</v>
      </c>
      <c r="P17" s="97" t="n">
        <v>38</v>
      </c>
      <c r="Q17" s="99" t="n">
        <v>0</v>
      </c>
      <c r="R17" s="99" t="n">
        <v>10</v>
      </c>
      <c r="S17" s="70"/>
      <c r="T17" s="97"/>
      <c r="U17" s="99" t="n">
        <v>14</v>
      </c>
      <c r="V17" s="99"/>
      <c r="W17" s="70" t="n">
        <v>1</v>
      </c>
      <c r="X17" s="70" t="n">
        <v>1</v>
      </c>
      <c r="Y17" s="66"/>
      <c r="Z17" s="66" t="n">
        <v>1</v>
      </c>
      <c r="AA17" s="66" t="n">
        <v>1</v>
      </c>
      <c r="AB17" s="90"/>
      <c r="AC17" s="91"/>
      <c r="AD17" s="92"/>
      <c r="AE17" s="63" t="s">
        <v>58</v>
      </c>
    </row>
    <row r="18" customFormat="false" ht="14.4" hidden="false" customHeight="true" outlineLevel="0" collapsed="false">
      <c r="A18" s="106"/>
      <c r="B18" s="96" t="n">
        <v>101013</v>
      </c>
      <c r="C18" s="65" t="s">
        <v>59</v>
      </c>
      <c r="D18" s="66" t="n">
        <v>44</v>
      </c>
      <c r="E18" s="97" t="n">
        <v>44</v>
      </c>
      <c r="F18" s="98"/>
      <c r="G18" s="97" t="n">
        <v>44</v>
      </c>
      <c r="H18" s="73"/>
      <c r="I18" s="67" t="n">
        <v>0</v>
      </c>
      <c r="J18" s="67" t="n">
        <v>35</v>
      </c>
      <c r="K18" s="70"/>
      <c r="L18" s="97" t="n">
        <v>4</v>
      </c>
      <c r="M18" s="72" t="n">
        <v>1</v>
      </c>
      <c r="N18" s="72" t="n">
        <v>0</v>
      </c>
      <c r="O18" s="73" t="n">
        <v>6</v>
      </c>
      <c r="P18" s="97" t="n">
        <v>0</v>
      </c>
      <c r="Q18" s="99" t="n">
        <v>29</v>
      </c>
      <c r="R18" s="99" t="n">
        <v>4</v>
      </c>
      <c r="S18" s="70"/>
      <c r="T18" s="97" t="n">
        <v>9</v>
      </c>
      <c r="U18" s="99"/>
      <c r="V18" s="99"/>
      <c r="W18" s="70"/>
      <c r="X18" s="70"/>
      <c r="Y18" s="66"/>
      <c r="Z18" s="66"/>
      <c r="AA18" s="91"/>
      <c r="AB18" s="90"/>
      <c r="AC18" s="91"/>
      <c r="AD18" s="92"/>
      <c r="AE18" s="3"/>
    </row>
    <row r="19" customFormat="false" ht="14.4" hidden="false" customHeight="true" outlineLevel="0" collapsed="false">
      <c r="A19" s="106"/>
      <c r="B19" s="113" t="s">
        <v>45</v>
      </c>
      <c r="C19" s="76" t="n">
        <f aca="false">D19/10</f>
        <v>13.9</v>
      </c>
      <c r="D19" s="77" t="n">
        <f aca="false">D16+D17+D18</f>
        <v>139</v>
      </c>
      <c r="E19" s="78" t="n">
        <f aca="false">E16+E17+E18</f>
        <v>139</v>
      </c>
      <c r="F19" s="114" t="n">
        <f aca="false">F16+F17+F18</f>
        <v>0</v>
      </c>
      <c r="G19" s="78" t="n">
        <f aca="false">G16+G17+G18</f>
        <v>139</v>
      </c>
      <c r="H19" s="114" t="n">
        <f aca="false">H16+H17+H18</f>
        <v>0</v>
      </c>
      <c r="I19" s="78" t="n">
        <f aca="false">I16+I17+I18</f>
        <v>9</v>
      </c>
      <c r="J19" s="78" t="n">
        <f aca="false">J16+J17+J18</f>
        <v>86</v>
      </c>
      <c r="K19" s="114" t="n">
        <f aca="false">K16+K17+K18</f>
        <v>0</v>
      </c>
      <c r="L19" s="78" t="n">
        <f aca="false">L16+L17+L18</f>
        <v>6</v>
      </c>
      <c r="M19" s="80" t="n">
        <f aca="false">M16+M17+M18</f>
        <v>7</v>
      </c>
      <c r="N19" s="80" t="n">
        <f aca="false">N16+N17+N18</f>
        <v>0</v>
      </c>
      <c r="O19" s="80" t="n">
        <f aca="false">O16+O17+O18</f>
        <v>14</v>
      </c>
      <c r="P19" s="78" t="n">
        <f aca="false">P16+P17+P18</f>
        <v>38</v>
      </c>
      <c r="Q19" s="80" t="n">
        <f aca="false">Q16+Q17+Q18</f>
        <v>56</v>
      </c>
      <c r="R19" s="80" t="n">
        <f aca="false">R16+R17+R18</f>
        <v>15</v>
      </c>
      <c r="S19" s="114" t="n">
        <f aca="false">S16+S17+S18</f>
        <v>0</v>
      </c>
      <c r="T19" s="78" t="n">
        <f aca="false">T16+T17+T18</f>
        <v>32</v>
      </c>
      <c r="U19" s="80" t="n">
        <f aca="false">U16+U17+U18</f>
        <v>14</v>
      </c>
      <c r="V19" s="80" t="n">
        <f aca="false">V16+V17+V18</f>
        <v>0</v>
      </c>
      <c r="W19" s="114" t="n">
        <f aca="false">W16+W17+W18</f>
        <v>1</v>
      </c>
      <c r="X19" s="79"/>
      <c r="Y19" s="77"/>
      <c r="Z19" s="77"/>
      <c r="AA19" s="81"/>
      <c r="AB19" s="82"/>
      <c r="AC19" s="81"/>
      <c r="AD19" s="81"/>
      <c r="AE19" s="3"/>
    </row>
    <row r="20" customFormat="false" ht="27" hidden="false" customHeight="true" outlineLevel="0" collapsed="false">
      <c r="A20" s="115" t="s">
        <v>60</v>
      </c>
      <c r="B20" s="116" t="s">
        <v>61</v>
      </c>
      <c r="C20" s="116"/>
      <c r="D20" s="66" t="n">
        <v>36</v>
      </c>
      <c r="E20" s="97" t="n">
        <v>36</v>
      </c>
      <c r="F20" s="98"/>
      <c r="G20" s="97" t="n">
        <v>36</v>
      </c>
      <c r="H20" s="73"/>
      <c r="I20" s="67"/>
      <c r="J20" s="67"/>
      <c r="K20" s="70"/>
      <c r="L20" s="97"/>
      <c r="M20" s="72"/>
      <c r="N20" s="72"/>
      <c r="O20" s="73"/>
      <c r="P20" s="97"/>
      <c r="Q20" s="99"/>
      <c r="R20" s="99"/>
      <c r="S20" s="70"/>
      <c r="T20" s="97"/>
      <c r="U20" s="99"/>
      <c r="V20" s="99"/>
      <c r="W20" s="70"/>
      <c r="X20" s="66"/>
      <c r="Y20" s="66"/>
      <c r="Z20" s="66" t="n">
        <v>36</v>
      </c>
      <c r="AA20" s="66" t="n">
        <v>1</v>
      </c>
      <c r="AB20" s="68" t="n">
        <v>35</v>
      </c>
      <c r="AC20" s="91"/>
      <c r="AD20" s="92"/>
      <c r="AE20" s="3"/>
    </row>
    <row r="21" customFormat="false" ht="15" hidden="false" customHeight="true" outlineLevel="0" collapsed="false">
      <c r="A21" s="115"/>
      <c r="B21" s="113" t="s">
        <v>45</v>
      </c>
      <c r="C21" s="76" t="n">
        <f aca="false">D21/5</f>
        <v>7.2</v>
      </c>
      <c r="D21" s="117" t="n">
        <v>36</v>
      </c>
      <c r="E21" s="118" t="n">
        <v>36</v>
      </c>
      <c r="F21" s="119"/>
      <c r="G21" s="118" t="n">
        <v>36</v>
      </c>
      <c r="H21" s="120"/>
      <c r="I21" s="121"/>
      <c r="J21" s="121"/>
      <c r="K21" s="120"/>
      <c r="L21" s="121"/>
      <c r="M21" s="122"/>
      <c r="N21" s="122"/>
      <c r="O21" s="122"/>
      <c r="P21" s="121"/>
      <c r="Q21" s="122"/>
      <c r="R21" s="122"/>
      <c r="S21" s="120"/>
      <c r="T21" s="121"/>
      <c r="U21" s="122"/>
      <c r="V21" s="122"/>
      <c r="W21" s="120"/>
      <c r="X21" s="123"/>
      <c r="Y21" s="124"/>
      <c r="Z21" s="125"/>
      <c r="AA21" s="126"/>
      <c r="AB21" s="127"/>
      <c r="AC21" s="128"/>
      <c r="AD21" s="129"/>
      <c r="AE21" s="3"/>
    </row>
    <row r="22" customFormat="false" ht="13.2" hidden="false" customHeight="true" outlineLevel="0" collapsed="false">
      <c r="A22" s="106" t="s">
        <v>62</v>
      </c>
      <c r="B22" s="130" t="n">
        <v>101022</v>
      </c>
      <c r="C22" s="131" t="s">
        <v>63</v>
      </c>
      <c r="D22" s="132" t="n">
        <v>71</v>
      </c>
      <c r="E22" s="133"/>
      <c r="F22" s="134" t="n">
        <v>71</v>
      </c>
      <c r="G22" s="133"/>
      <c r="H22" s="135" t="n">
        <v>71</v>
      </c>
      <c r="I22" s="136" t="n">
        <v>3</v>
      </c>
      <c r="J22" s="133" t="n">
        <v>9</v>
      </c>
      <c r="K22" s="137"/>
      <c r="L22" s="133" t="n">
        <v>8</v>
      </c>
      <c r="M22" s="138" t="n">
        <v>57</v>
      </c>
      <c r="N22" s="138" t="n">
        <v>2</v>
      </c>
      <c r="O22" s="138" t="n">
        <v>0</v>
      </c>
      <c r="P22" s="133" t="n">
        <v>39</v>
      </c>
      <c r="Q22" s="138" t="n">
        <v>0</v>
      </c>
      <c r="R22" s="138" t="n">
        <v>0</v>
      </c>
      <c r="S22" s="137" t="n">
        <v>6</v>
      </c>
      <c r="T22" s="133" t="n">
        <v>0</v>
      </c>
      <c r="U22" s="138" t="n">
        <v>13</v>
      </c>
      <c r="V22" s="138" t="n">
        <v>5</v>
      </c>
      <c r="W22" s="139"/>
      <c r="X22" s="110"/>
      <c r="Y22" s="110"/>
      <c r="Z22" s="110"/>
      <c r="AA22" s="111"/>
      <c r="AB22" s="140"/>
      <c r="AC22" s="111"/>
      <c r="AD22" s="141"/>
      <c r="AE22" s="3"/>
    </row>
    <row r="23" customFormat="false" ht="13.2" hidden="false" customHeight="false" outlineLevel="0" collapsed="false">
      <c r="A23" s="106"/>
      <c r="B23" s="96" t="n">
        <v>101016</v>
      </c>
      <c r="C23" s="65" t="s">
        <v>64</v>
      </c>
      <c r="D23" s="66" t="n">
        <v>45</v>
      </c>
      <c r="E23" s="97" t="n">
        <v>45</v>
      </c>
      <c r="F23" s="98"/>
      <c r="G23" s="97" t="n">
        <v>45</v>
      </c>
      <c r="H23" s="73"/>
      <c r="I23" s="67" t="n">
        <v>2</v>
      </c>
      <c r="J23" s="67" t="n">
        <v>32</v>
      </c>
      <c r="K23" s="70"/>
      <c r="L23" s="97" t="n">
        <v>0</v>
      </c>
      <c r="M23" s="72" t="n">
        <v>2</v>
      </c>
      <c r="N23" s="72" t="n">
        <v>17</v>
      </c>
      <c r="O23" s="73" t="n">
        <v>0</v>
      </c>
      <c r="P23" s="67" t="n">
        <v>0</v>
      </c>
      <c r="Q23" s="72" t="n">
        <v>19</v>
      </c>
      <c r="R23" s="72"/>
      <c r="S23" s="70" t="n">
        <v>7</v>
      </c>
      <c r="T23" s="67" t="n">
        <v>11</v>
      </c>
      <c r="U23" s="72"/>
      <c r="V23" s="72"/>
      <c r="W23" s="70"/>
      <c r="X23" s="142"/>
      <c r="Y23" s="143"/>
      <c r="Z23" s="144"/>
      <c r="AA23" s="145"/>
      <c r="AB23" s="146"/>
      <c r="AC23" s="145"/>
      <c r="AD23" s="147"/>
      <c r="AE23" s="3"/>
    </row>
    <row r="24" customFormat="false" ht="13.2" hidden="false" customHeight="false" outlineLevel="0" collapsed="false">
      <c r="A24" s="106"/>
      <c r="B24" s="96" t="n">
        <v>101017</v>
      </c>
      <c r="C24" s="65" t="s">
        <v>65</v>
      </c>
      <c r="D24" s="66" t="n">
        <v>28</v>
      </c>
      <c r="E24" s="97" t="n">
        <v>28</v>
      </c>
      <c r="F24" s="98"/>
      <c r="G24" s="97" t="n">
        <v>28</v>
      </c>
      <c r="H24" s="73"/>
      <c r="I24" s="67" t="n">
        <v>1</v>
      </c>
      <c r="J24" s="67" t="n">
        <v>23</v>
      </c>
      <c r="K24" s="70"/>
      <c r="L24" s="97" t="n">
        <v>0</v>
      </c>
      <c r="M24" s="72" t="n">
        <v>0</v>
      </c>
      <c r="N24" s="72" t="n">
        <v>1</v>
      </c>
      <c r="O24" s="73" t="n">
        <v>1</v>
      </c>
      <c r="P24" s="67" t="n">
        <v>7</v>
      </c>
      <c r="Q24" s="72" t="n">
        <v>0</v>
      </c>
      <c r="R24" s="72"/>
      <c r="S24" s="70"/>
      <c r="T24" s="67"/>
      <c r="U24" s="72" t="n">
        <v>23</v>
      </c>
      <c r="V24" s="72"/>
      <c r="W24" s="70"/>
      <c r="X24" s="70"/>
      <c r="Y24" s="66"/>
      <c r="Z24" s="58"/>
      <c r="AA24" s="91"/>
      <c r="AB24" s="90"/>
      <c r="AC24" s="91"/>
      <c r="AD24" s="92"/>
      <c r="AE24" s="3"/>
    </row>
    <row r="25" customFormat="false" ht="14.4" hidden="false" customHeight="true" outlineLevel="0" collapsed="false">
      <c r="A25" s="106"/>
      <c r="B25" s="113" t="s">
        <v>45</v>
      </c>
      <c r="C25" s="76" t="n">
        <f aca="false">D25/10</f>
        <v>14.4</v>
      </c>
      <c r="D25" s="77" t="n">
        <f aca="false">D22+D23+D24</f>
        <v>144</v>
      </c>
      <c r="E25" s="78" t="n">
        <f aca="false">E22+E23+E24</f>
        <v>73</v>
      </c>
      <c r="F25" s="79" t="n">
        <f aca="false">F22+F23+F24</f>
        <v>71</v>
      </c>
      <c r="G25" s="78" t="n">
        <f aca="false">G22+G23+G24</f>
        <v>73</v>
      </c>
      <c r="H25" s="79" t="n">
        <f aca="false">H22+H23+H24</f>
        <v>71</v>
      </c>
      <c r="I25" s="77" t="n">
        <f aca="false">I22+I23+I24</f>
        <v>6</v>
      </c>
      <c r="J25" s="78" t="n">
        <f aca="false">J22+J23+J24</f>
        <v>64</v>
      </c>
      <c r="K25" s="79" t="n">
        <f aca="false">K22+K23+K24</f>
        <v>0</v>
      </c>
      <c r="L25" s="78" t="n">
        <f aca="false">L22+L23+L24</f>
        <v>8</v>
      </c>
      <c r="M25" s="80" t="n">
        <f aca="false">M22+M23+M24</f>
        <v>59</v>
      </c>
      <c r="N25" s="80" t="n">
        <f aca="false">N22+N23+N24</f>
        <v>20</v>
      </c>
      <c r="O25" s="80" t="n">
        <f aca="false">O22+O23+O24</f>
        <v>1</v>
      </c>
      <c r="P25" s="78" t="n">
        <f aca="false">P22+P23+P24</f>
        <v>46</v>
      </c>
      <c r="Q25" s="80" t="n">
        <f aca="false">Q22+Q23+Q24</f>
        <v>19</v>
      </c>
      <c r="R25" s="80" t="n">
        <f aca="false">R22+R23+R24</f>
        <v>0</v>
      </c>
      <c r="S25" s="79" t="n">
        <f aca="false">S22+S23+S24</f>
        <v>13</v>
      </c>
      <c r="T25" s="78" t="n">
        <f aca="false">T22+T23+T24</f>
        <v>11</v>
      </c>
      <c r="U25" s="80" t="n">
        <f aca="false">U22+U23+U24</f>
        <v>36</v>
      </c>
      <c r="V25" s="80" t="n">
        <f aca="false">V22+V23+V24</f>
        <v>5</v>
      </c>
      <c r="W25" s="79" t="n">
        <f aca="false">W22+W23+W24</f>
        <v>0</v>
      </c>
      <c r="X25" s="104"/>
      <c r="Y25" s="102"/>
      <c r="Z25" s="102"/>
      <c r="AA25" s="148"/>
      <c r="AB25" s="149"/>
      <c r="AC25" s="148"/>
      <c r="AD25" s="148"/>
      <c r="AE25" s="3"/>
    </row>
    <row r="26" customFormat="false" ht="13.2" hidden="false" customHeight="true" outlineLevel="0" collapsed="false">
      <c r="A26" s="106" t="s">
        <v>66</v>
      </c>
      <c r="B26" s="107" t="n">
        <v>101019</v>
      </c>
      <c r="C26" s="44" t="s">
        <v>67</v>
      </c>
      <c r="D26" s="45" t="n">
        <v>72</v>
      </c>
      <c r="E26" s="48" t="n">
        <v>72</v>
      </c>
      <c r="F26" s="108"/>
      <c r="G26" s="48" t="n">
        <v>72</v>
      </c>
      <c r="H26" s="85"/>
      <c r="I26" s="51" t="n">
        <v>24</v>
      </c>
      <c r="J26" s="51" t="n">
        <v>20</v>
      </c>
      <c r="K26" s="84"/>
      <c r="L26" s="48" t="n">
        <v>4</v>
      </c>
      <c r="M26" s="54" t="n">
        <v>13</v>
      </c>
      <c r="N26" s="54" t="n">
        <v>0</v>
      </c>
      <c r="O26" s="85" t="n">
        <v>19</v>
      </c>
      <c r="P26" s="51" t="n">
        <v>22</v>
      </c>
      <c r="Q26" s="54" t="n">
        <v>0</v>
      </c>
      <c r="R26" s="54" t="n">
        <v>18</v>
      </c>
      <c r="S26" s="84"/>
      <c r="T26" s="51"/>
      <c r="U26" s="54" t="n">
        <v>9</v>
      </c>
      <c r="V26" s="54"/>
      <c r="W26" s="84" t="n">
        <v>15</v>
      </c>
      <c r="X26" s="84"/>
      <c r="Y26" s="45"/>
      <c r="Z26" s="45"/>
      <c r="AA26" s="61"/>
      <c r="AB26" s="150"/>
      <c r="AC26" s="61"/>
      <c r="AD26" s="112"/>
      <c r="AE26" s="3"/>
    </row>
    <row r="27" customFormat="false" ht="13.2" hidden="false" customHeight="false" outlineLevel="0" collapsed="false">
      <c r="A27" s="106"/>
      <c r="B27" s="96" t="n">
        <v>101008</v>
      </c>
      <c r="C27" s="65" t="s">
        <v>68</v>
      </c>
      <c r="D27" s="66" t="n">
        <v>33</v>
      </c>
      <c r="E27" s="97" t="n">
        <v>33</v>
      </c>
      <c r="F27" s="98"/>
      <c r="G27" s="97" t="n">
        <v>33</v>
      </c>
      <c r="H27" s="73"/>
      <c r="I27" s="67" t="n">
        <v>0</v>
      </c>
      <c r="J27" s="67" t="n">
        <v>32</v>
      </c>
      <c r="K27" s="70"/>
      <c r="L27" s="97" t="n">
        <v>1</v>
      </c>
      <c r="M27" s="72" t="n">
        <v>0</v>
      </c>
      <c r="N27" s="72" t="n">
        <v>6</v>
      </c>
      <c r="O27" s="73" t="n">
        <v>1</v>
      </c>
      <c r="P27" s="97" t="n">
        <v>16</v>
      </c>
      <c r="Q27" s="99" t="n">
        <v>0</v>
      </c>
      <c r="R27" s="99" t="n">
        <v>1</v>
      </c>
      <c r="S27" s="70"/>
      <c r="T27" s="97"/>
      <c r="U27" s="99" t="n">
        <v>9</v>
      </c>
      <c r="V27" s="99"/>
      <c r="W27" s="151"/>
      <c r="X27" s="70"/>
      <c r="Y27" s="66" t="n">
        <v>23</v>
      </c>
      <c r="Z27" s="66" t="n">
        <v>23</v>
      </c>
      <c r="AA27" s="91"/>
      <c r="AB27" s="68" t="n">
        <v>23</v>
      </c>
      <c r="AC27" s="91"/>
      <c r="AD27" s="92"/>
      <c r="AE27" s="63" t="s">
        <v>69</v>
      </c>
    </row>
    <row r="28" customFormat="false" ht="13.2" hidden="false" customHeight="false" outlineLevel="0" collapsed="false">
      <c r="A28" s="106"/>
      <c r="B28" s="96" t="n">
        <v>101014</v>
      </c>
      <c r="C28" s="65" t="s">
        <v>70</v>
      </c>
      <c r="D28" s="66" t="n">
        <v>51</v>
      </c>
      <c r="E28" s="97" t="n">
        <v>51</v>
      </c>
      <c r="F28" s="98"/>
      <c r="G28" s="97" t="n">
        <v>51</v>
      </c>
      <c r="H28" s="73"/>
      <c r="I28" s="67" t="n">
        <v>0</v>
      </c>
      <c r="J28" s="67" t="n">
        <v>11</v>
      </c>
      <c r="K28" s="70"/>
      <c r="L28" s="97" t="n">
        <v>0</v>
      </c>
      <c r="M28" s="72" t="n">
        <v>4</v>
      </c>
      <c r="N28" s="72" t="n">
        <v>0</v>
      </c>
      <c r="O28" s="73" t="n">
        <v>2</v>
      </c>
      <c r="P28" s="67" t="n">
        <v>1</v>
      </c>
      <c r="Q28" s="72" t="n">
        <v>19</v>
      </c>
      <c r="R28" s="72" t="n">
        <v>21</v>
      </c>
      <c r="S28" s="70"/>
      <c r="T28" s="67" t="n">
        <v>36</v>
      </c>
      <c r="U28" s="72" t="n">
        <v>6</v>
      </c>
      <c r="V28" s="72"/>
      <c r="W28" s="70" t="n">
        <v>2</v>
      </c>
      <c r="X28" s="70"/>
      <c r="Y28" s="66"/>
      <c r="Z28" s="66" t="n">
        <v>1</v>
      </c>
      <c r="AA28" s="91"/>
      <c r="AB28" s="68" t="n">
        <v>1</v>
      </c>
      <c r="AC28" s="91"/>
      <c r="AD28" s="92"/>
      <c r="AE28" s="63" t="s">
        <v>71</v>
      </c>
    </row>
    <row r="29" customFormat="false" ht="13.8" hidden="false" customHeight="false" outlineLevel="0" collapsed="false">
      <c r="A29" s="106"/>
      <c r="B29" s="113" t="s">
        <v>45</v>
      </c>
      <c r="C29" s="76" t="n">
        <f aca="false">D29/10</f>
        <v>15.6</v>
      </c>
      <c r="D29" s="152" t="n">
        <f aca="false">D26+D27+D28</f>
        <v>156</v>
      </c>
      <c r="E29" s="153" t="n">
        <f aca="false">E26+E27+E28</f>
        <v>156</v>
      </c>
      <c r="F29" s="154" t="n">
        <f aca="false">F26+F27+F28</f>
        <v>0</v>
      </c>
      <c r="G29" s="153" t="n">
        <f aca="false">G26+G27+G28</f>
        <v>156</v>
      </c>
      <c r="H29" s="154" t="n">
        <f aca="false">H26+H27+H28</f>
        <v>0</v>
      </c>
      <c r="I29" s="152" t="n">
        <f aca="false">I26+I27+I28</f>
        <v>24</v>
      </c>
      <c r="J29" s="153" t="n">
        <f aca="false">J26+J27+J28</f>
        <v>63</v>
      </c>
      <c r="K29" s="154" t="n">
        <f aca="false">K26+K27+K28</f>
        <v>0</v>
      </c>
      <c r="L29" s="153" t="n">
        <f aca="false">L26+L27+L28</f>
        <v>5</v>
      </c>
      <c r="M29" s="155" t="n">
        <f aca="false">M26+M27+M28</f>
        <v>17</v>
      </c>
      <c r="N29" s="155" t="n">
        <f aca="false">N26+N27+N28</f>
        <v>6</v>
      </c>
      <c r="O29" s="80" t="n">
        <f aca="false">O26+O27+O28</f>
        <v>22</v>
      </c>
      <c r="P29" s="153" t="n">
        <f aca="false">P26+P27+P28</f>
        <v>39</v>
      </c>
      <c r="Q29" s="155" t="n">
        <f aca="false">Q26+Q27+Q28</f>
        <v>19</v>
      </c>
      <c r="R29" s="155" t="n">
        <f aca="false">R26+R27+R28</f>
        <v>40</v>
      </c>
      <c r="S29" s="154" t="n">
        <f aca="false">S26+S27+S28</f>
        <v>0</v>
      </c>
      <c r="T29" s="153" t="n">
        <f aca="false">T26+T27+T28</f>
        <v>36</v>
      </c>
      <c r="U29" s="155" t="n">
        <f aca="false">U26+U27+U28</f>
        <v>24</v>
      </c>
      <c r="V29" s="155" t="n">
        <f aca="false">V26+V27+V28</f>
        <v>0</v>
      </c>
      <c r="W29" s="154" t="n">
        <f aca="false">W26+W27+W28</f>
        <v>17</v>
      </c>
      <c r="X29" s="154"/>
      <c r="Y29" s="152"/>
      <c r="Z29" s="152"/>
      <c r="AA29" s="156"/>
      <c r="AB29" s="157"/>
      <c r="AC29" s="156"/>
      <c r="AD29" s="156"/>
      <c r="AE29" s="3"/>
    </row>
    <row r="30" customFormat="false" ht="24.6" hidden="false" customHeight="false" outlineLevel="0" collapsed="false">
      <c r="A30" s="158" t="s">
        <v>72</v>
      </c>
      <c r="B30" s="94" t="n">
        <v>101401</v>
      </c>
      <c r="C30" s="87" t="s">
        <v>73</v>
      </c>
      <c r="D30" s="58" t="n">
        <v>6</v>
      </c>
      <c r="E30" s="159" t="n">
        <v>6</v>
      </c>
      <c r="F30" s="160"/>
      <c r="G30" s="159" t="n">
        <v>6</v>
      </c>
      <c r="H30" s="161"/>
      <c r="I30" s="50"/>
      <c r="J30" s="159"/>
      <c r="K30" s="161"/>
      <c r="L30" s="162"/>
      <c r="M30" s="163"/>
      <c r="N30" s="163"/>
      <c r="O30" s="164"/>
      <c r="P30" s="165"/>
      <c r="Q30" s="163"/>
      <c r="R30" s="163"/>
      <c r="S30" s="161"/>
      <c r="T30" s="165"/>
      <c r="U30" s="163"/>
      <c r="V30" s="166"/>
      <c r="W30" s="167"/>
      <c r="X30" s="168"/>
      <c r="Y30" s="169"/>
      <c r="Z30" s="170"/>
      <c r="AA30" s="171"/>
      <c r="AB30" s="172"/>
      <c r="AC30" s="171"/>
      <c r="AD30" s="171"/>
      <c r="AE30" s="3"/>
    </row>
    <row r="31" s="178" customFormat="true" ht="13.95" hidden="false" customHeight="true" outlineLevel="0" collapsed="false">
      <c r="A31" s="173" t="n">
        <v>101</v>
      </c>
      <c r="B31" s="174"/>
      <c r="C31" s="175"/>
      <c r="D31" s="176" t="n">
        <f aca="false">D7+D11+D15+D19+D21+D25+D29+D30</f>
        <v>1040</v>
      </c>
      <c r="E31" s="176" t="n">
        <f aca="false">E7+E11+E15+E19+E21+E25+E29+E30</f>
        <v>750</v>
      </c>
      <c r="F31" s="176" t="n">
        <f aca="false">F7+F11+F15+F19+F21+F25+F29+F30</f>
        <v>290</v>
      </c>
      <c r="G31" s="176" t="n">
        <f aca="false">G7+G11+G15+G19+G21+G25+G29+G30</f>
        <v>750</v>
      </c>
      <c r="H31" s="176" t="n">
        <f aca="false">H7+H11+H15+H19+H21+H25+H29+H30</f>
        <v>290</v>
      </c>
      <c r="I31" s="176" t="n">
        <f aca="false">I7+I11+I15+I19+I21+I25+I29+I30</f>
        <v>100</v>
      </c>
      <c r="J31" s="176" t="n">
        <f aca="false">J7+J11+J15+J19+J21+J25+J29+J30</f>
        <v>413</v>
      </c>
      <c r="K31" s="176" t="n">
        <f aca="false">K7+K11+K15+K19+K21+K25+K29+K30</f>
        <v>0</v>
      </c>
      <c r="L31" s="176" t="n">
        <f aca="false">L7+L11+L15+L19+L21+L25+L29+L30</f>
        <v>33</v>
      </c>
      <c r="M31" s="176" t="n">
        <f aca="false">M7+M11+M15+M19+M21+M25+M29+M30</f>
        <v>175</v>
      </c>
      <c r="N31" s="176" t="n">
        <f aca="false">N7+N11+N15+N19+N21+N25+N29+N30</f>
        <v>102</v>
      </c>
      <c r="O31" s="176" t="n">
        <f aca="false">O7+O11+O15+O19+O21+O25+O29+O30</f>
        <v>60</v>
      </c>
      <c r="P31" s="176" t="n">
        <f aca="false">P7+P11+P15+P19+P21+P25+P29+P30</f>
        <v>278</v>
      </c>
      <c r="Q31" s="176" t="n">
        <f aca="false">Q7+Q11+Q15+Q19+Q21+Q25+Q29+Q30</f>
        <v>220</v>
      </c>
      <c r="R31" s="176" t="n">
        <f aca="false">R7+R11+R15+R19+R21+R25+R29+R30</f>
        <v>78</v>
      </c>
      <c r="S31" s="176" t="n">
        <f aca="false">S7+S11+S15+S19+S21+S25+S29+S30</f>
        <v>74</v>
      </c>
      <c r="T31" s="176" t="n">
        <f aca="false">T7+T11+T15+T19+T21+T25+T29+T30</f>
        <v>213</v>
      </c>
      <c r="U31" s="176" t="n">
        <f aca="false">U7+U11+U15+U19+U21+U25+U29+U30</f>
        <v>216</v>
      </c>
      <c r="V31" s="176" t="n">
        <f aca="false">V7+V11+V15+V19+V21+V25+V29+V30</f>
        <v>5</v>
      </c>
      <c r="W31" s="176" t="n">
        <f aca="false">W7+W11+W15+W19+W21+W25+W29+W30</f>
        <v>28</v>
      </c>
      <c r="X31" s="177"/>
      <c r="Y31" s="176"/>
      <c r="Z31" s="176"/>
      <c r="AA31" s="176"/>
      <c r="AB31" s="176"/>
      <c r="AC31" s="176"/>
      <c r="AD31" s="176"/>
    </row>
    <row r="32" s="193" customFormat="true" ht="12.75" hidden="true" customHeight="true" outlineLevel="0" collapsed="false">
      <c r="A32" s="179" t="s">
        <v>74</v>
      </c>
      <c r="B32" s="180"/>
      <c r="C32" s="181"/>
      <c r="D32" s="89"/>
      <c r="E32" s="97"/>
      <c r="F32" s="182"/>
      <c r="G32" s="183"/>
      <c r="H32" s="142"/>
      <c r="I32" s="184"/>
      <c r="J32" s="48"/>
      <c r="K32" s="185"/>
      <c r="L32" s="186"/>
      <c r="M32" s="109"/>
      <c r="N32" s="54"/>
      <c r="O32" s="85"/>
      <c r="P32" s="187"/>
      <c r="Q32" s="109"/>
      <c r="R32" s="109"/>
      <c r="S32" s="188"/>
      <c r="T32" s="189"/>
      <c r="U32" s="190"/>
      <c r="V32" s="191"/>
      <c r="W32" s="192"/>
      <c r="X32" s="188"/>
      <c r="Y32" s="186"/>
      <c r="Z32" s="111"/>
      <c r="AA32" s="111"/>
      <c r="AB32" s="188"/>
      <c r="AC32" s="111"/>
      <c r="AD32" s="141"/>
      <c r="AE32" s="7"/>
    </row>
    <row r="33" s="5" customFormat="true" ht="13.2" hidden="false" customHeight="false" outlineLevel="0" collapsed="false">
      <c r="A33" s="179"/>
      <c r="B33" s="194" t="n">
        <v>102006</v>
      </c>
      <c r="C33" s="195" t="s">
        <v>75</v>
      </c>
      <c r="D33" s="196" t="n">
        <v>72</v>
      </c>
      <c r="E33" s="97" t="n">
        <v>72</v>
      </c>
      <c r="F33" s="47"/>
      <c r="G33" s="97" t="n">
        <v>72</v>
      </c>
      <c r="H33" s="47"/>
      <c r="I33" s="48" t="n">
        <v>10</v>
      </c>
      <c r="J33" s="97" t="n">
        <v>32</v>
      </c>
      <c r="K33" s="73"/>
      <c r="L33" s="197" t="n">
        <v>6</v>
      </c>
      <c r="M33" s="99" t="n">
        <v>24</v>
      </c>
      <c r="N33" s="99"/>
      <c r="O33" s="73" t="n">
        <v>8</v>
      </c>
      <c r="P33" s="197" t="n">
        <v>39</v>
      </c>
      <c r="Q33" s="99" t="n">
        <v>6</v>
      </c>
      <c r="R33" s="99" t="n">
        <v>8</v>
      </c>
      <c r="S33" s="73"/>
      <c r="T33" s="198"/>
      <c r="U33" s="109" t="n">
        <v>1</v>
      </c>
      <c r="V33" s="109"/>
      <c r="W33" s="85" t="n">
        <v>11</v>
      </c>
      <c r="X33" s="73"/>
      <c r="Y33" s="197"/>
      <c r="Z33" s="196" t="n">
        <v>1</v>
      </c>
      <c r="AA33" s="196" t="n">
        <v>1</v>
      </c>
      <c r="AB33" s="199" t="n">
        <v>1</v>
      </c>
      <c r="AC33" s="200"/>
      <c r="AD33" s="201"/>
      <c r="AE33" s="202" t="s">
        <v>76</v>
      </c>
      <c r="AF33" s="203" t="s">
        <v>77</v>
      </c>
    </row>
    <row r="34" s="5" customFormat="true" ht="21" hidden="false" customHeight="false" outlineLevel="0" collapsed="false">
      <c r="A34" s="179"/>
      <c r="B34" s="204" t="n">
        <v>102015</v>
      </c>
      <c r="C34" s="205" t="s">
        <v>78</v>
      </c>
      <c r="D34" s="206" t="n">
        <v>103</v>
      </c>
      <c r="E34" s="207"/>
      <c r="F34" s="208" t="n">
        <v>102</v>
      </c>
      <c r="G34" s="207"/>
      <c r="H34" s="208" t="n">
        <v>103</v>
      </c>
      <c r="I34" s="207" t="n">
        <v>12</v>
      </c>
      <c r="J34" s="97" t="n">
        <v>41</v>
      </c>
      <c r="K34" s="73"/>
      <c r="L34" s="209" t="n">
        <v>5</v>
      </c>
      <c r="M34" s="99" t="n">
        <v>20</v>
      </c>
      <c r="N34" s="72" t="n">
        <v>17</v>
      </c>
      <c r="O34" s="73" t="n">
        <v>1</v>
      </c>
      <c r="P34" s="197" t="n">
        <v>1</v>
      </c>
      <c r="Q34" s="99" t="n">
        <v>43</v>
      </c>
      <c r="R34" s="99"/>
      <c r="S34" s="73" t="n">
        <v>12</v>
      </c>
      <c r="T34" s="197" t="n">
        <v>39</v>
      </c>
      <c r="U34" s="99"/>
      <c r="V34" s="99"/>
      <c r="W34" s="70" t="n">
        <v>15</v>
      </c>
      <c r="X34" s="73" t="n">
        <v>2</v>
      </c>
      <c r="Y34" s="197"/>
      <c r="Z34" s="196"/>
      <c r="AA34" s="196"/>
      <c r="AB34" s="73"/>
      <c r="AC34" s="196"/>
      <c r="AD34" s="201"/>
      <c r="AE34" s="210" t="s">
        <v>79</v>
      </c>
      <c r="AF34" s="203" t="s">
        <v>80</v>
      </c>
    </row>
    <row r="35" s="3" customFormat="true" ht="13.8" hidden="false" customHeight="false" outlineLevel="0" collapsed="false">
      <c r="A35" s="179"/>
      <c r="B35" s="113" t="s">
        <v>45</v>
      </c>
      <c r="C35" s="211"/>
      <c r="D35" s="77" t="n">
        <f aca="false">SUM(D32:D34)</f>
        <v>175</v>
      </c>
      <c r="E35" s="103" t="n">
        <f aca="false">SUM(E32:E34)</f>
        <v>72</v>
      </c>
      <c r="F35" s="212" t="n">
        <f aca="false">SUM(F33:F34)</f>
        <v>102</v>
      </c>
      <c r="G35" s="103" t="n">
        <f aca="false">SUM(G32:G34)</f>
        <v>72</v>
      </c>
      <c r="H35" s="212" t="n">
        <f aca="false">SUM(H33:H34)</f>
        <v>103</v>
      </c>
      <c r="I35" s="213"/>
      <c r="J35" s="214"/>
      <c r="K35" s="215"/>
      <c r="L35" s="216"/>
      <c r="M35" s="217"/>
      <c r="N35" s="218"/>
      <c r="O35" s="219"/>
      <c r="P35" s="220"/>
      <c r="Q35" s="217"/>
      <c r="R35" s="218"/>
      <c r="S35" s="221"/>
      <c r="T35" s="222"/>
      <c r="U35" s="218"/>
      <c r="V35" s="218"/>
      <c r="W35" s="223"/>
      <c r="X35" s="224" t="n">
        <f aca="false">SUM(X32:X34)</f>
        <v>2</v>
      </c>
      <c r="Y35" s="225" t="n">
        <f aca="false">SUM(Y32:Y34)</f>
        <v>0</v>
      </c>
      <c r="Z35" s="226" t="n">
        <f aca="false">SUM(Z32:Z34)</f>
        <v>1</v>
      </c>
      <c r="AA35" s="226" t="n">
        <f aca="false">SUM(AA32:AA34)</f>
        <v>1</v>
      </c>
      <c r="AB35" s="79" t="n">
        <f aca="false">SUM(AB32:AB34)</f>
        <v>1</v>
      </c>
      <c r="AC35" s="226" t="n">
        <v>0</v>
      </c>
      <c r="AD35" s="226" t="n">
        <f aca="false">SUM(AD32:AD34)</f>
        <v>0</v>
      </c>
      <c r="AE35" s="7"/>
    </row>
    <row r="36" s="5" customFormat="true" ht="12.6" hidden="false" customHeight="true" outlineLevel="0" collapsed="false">
      <c r="A36" s="227" t="s">
        <v>81</v>
      </c>
      <c r="B36" s="228" t="n">
        <v>102010</v>
      </c>
      <c r="C36" s="87" t="s">
        <v>82</v>
      </c>
      <c r="D36" s="198" t="n">
        <v>62</v>
      </c>
      <c r="E36" s="48"/>
      <c r="F36" s="229" t="n">
        <v>62</v>
      </c>
      <c r="G36" s="48"/>
      <c r="H36" s="230" t="n">
        <v>62</v>
      </c>
      <c r="I36" s="231" t="n">
        <v>14</v>
      </c>
      <c r="J36" s="48" t="n">
        <v>32</v>
      </c>
      <c r="K36" s="85"/>
      <c r="L36" s="53" t="n">
        <v>2</v>
      </c>
      <c r="M36" s="95" t="n">
        <v>15</v>
      </c>
      <c r="N36" s="95" t="n">
        <v>3</v>
      </c>
      <c r="O36" s="55"/>
      <c r="P36" s="53"/>
      <c r="Q36" s="95" t="n">
        <v>14</v>
      </c>
      <c r="R36" s="95"/>
      <c r="S36" s="55" t="n">
        <v>5</v>
      </c>
      <c r="T36" s="53" t="n">
        <v>38</v>
      </c>
      <c r="U36" s="95"/>
      <c r="V36" s="95"/>
      <c r="W36" s="52" t="n">
        <v>1</v>
      </c>
      <c r="X36" s="55"/>
      <c r="Y36" s="198"/>
      <c r="Z36" s="110" t="n">
        <v>1</v>
      </c>
      <c r="AA36" s="110"/>
      <c r="AB36" s="85" t="n">
        <v>1</v>
      </c>
      <c r="AC36" s="144"/>
      <c r="AD36" s="232"/>
      <c r="AE36" s="7" t="s">
        <v>83</v>
      </c>
      <c r="AF36" s="3"/>
    </row>
    <row r="37" s="5" customFormat="true" ht="13.2" hidden="false" customHeight="false" outlineLevel="0" collapsed="false">
      <c r="A37" s="227"/>
      <c r="B37" s="233" t="n">
        <v>102011</v>
      </c>
      <c r="C37" s="65" t="s">
        <v>84</v>
      </c>
      <c r="D37" s="197" t="n">
        <v>24</v>
      </c>
      <c r="E37" s="97"/>
      <c r="F37" s="234" t="n">
        <v>24</v>
      </c>
      <c r="G37" s="97"/>
      <c r="H37" s="235" t="n">
        <v>24</v>
      </c>
      <c r="I37" s="236"/>
      <c r="J37" s="97" t="n">
        <v>2</v>
      </c>
      <c r="K37" s="73"/>
      <c r="L37" s="197"/>
      <c r="M37" s="99"/>
      <c r="N37" s="99" t="n">
        <v>12</v>
      </c>
      <c r="O37" s="73"/>
      <c r="P37" s="197"/>
      <c r="Q37" s="99" t="n">
        <v>21</v>
      </c>
      <c r="R37" s="99"/>
      <c r="S37" s="73"/>
      <c r="T37" s="197" t="n">
        <v>12</v>
      </c>
      <c r="U37" s="99"/>
      <c r="V37" s="99"/>
      <c r="W37" s="73" t="n">
        <v>1</v>
      </c>
      <c r="X37" s="73"/>
      <c r="Y37" s="197"/>
      <c r="Z37" s="196"/>
      <c r="AA37" s="196"/>
      <c r="AB37" s="73"/>
      <c r="AC37" s="196"/>
      <c r="AD37" s="201"/>
      <c r="AE37" s="7"/>
      <c r="AF37" s="203" t="s">
        <v>85</v>
      </c>
    </row>
    <row r="38" s="247" customFormat="true" ht="13.2" hidden="true" customHeight="false" outlineLevel="0" collapsed="false">
      <c r="A38" s="227"/>
      <c r="B38" s="237"/>
      <c r="C38" s="238"/>
      <c r="D38" s="239"/>
      <c r="E38" s="97"/>
      <c r="F38" s="234"/>
      <c r="G38" s="97"/>
      <c r="H38" s="235"/>
      <c r="I38" s="240"/>
      <c r="J38" s="97"/>
      <c r="K38" s="241"/>
      <c r="L38" s="239"/>
      <c r="M38" s="99"/>
      <c r="N38" s="72"/>
      <c r="O38" s="73"/>
      <c r="P38" s="197"/>
      <c r="Q38" s="242"/>
      <c r="R38" s="99"/>
      <c r="S38" s="241"/>
      <c r="T38" s="239"/>
      <c r="U38" s="243"/>
      <c r="V38" s="243"/>
      <c r="W38" s="244"/>
      <c r="X38" s="241"/>
      <c r="Y38" s="239"/>
      <c r="Z38" s="245"/>
      <c r="AA38" s="245"/>
      <c r="AB38" s="241"/>
      <c r="AC38" s="245"/>
      <c r="AD38" s="246"/>
      <c r="AE38" s="7"/>
      <c r="AF38" s="63"/>
    </row>
    <row r="39" s="5" customFormat="true" ht="12.75" hidden="false" customHeight="true" outlineLevel="0" collapsed="false">
      <c r="A39" s="227"/>
      <c r="B39" s="248" t="n">
        <v>102014</v>
      </c>
      <c r="C39" s="249" t="s">
        <v>86</v>
      </c>
      <c r="D39" s="209" t="n">
        <v>84</v>
      </c>
      <c r="E39" s="97" t="n">
        <v>84</v>
      </c>
      <c r="F39" s="234"/>
      <c r="G39" s="97" t="n">
        <v>84</v>
      </c>
      <c r="H39" s="235"/>
      <c r="I39" s="236" t="n">
        <v>3</v>
      </c>
      <c r="J39" s="97" t="n">
        <v>34</v>
      </c>
      <c r="K39" s="73"/>
      <c r="L39" s="197"/>
      <c r="M39" s="99" t="n">
        <v>10</v>
      </c>
      <c r="N39" s="72" t="n">
        <v>4</v>
      </c>
      <c r="O39" s="73" t="n">
        <v>2</v>
      </c>
      <c r="P39" s="197" t="n">
        <v>1</v>
      </c>
      <c r="Q39" s="99" t="n">
        <v>47</v>
      </c>
      <c r="R39" s="99"/>
      <c r="S39" s="73" t="n">
        <v>4</v>
      </c>
      <c r="T39" s="197" t="n">
        <v>58</v>
      </c>
      <c r="U39" s="99"/>
      <c r="V39" s="99"/>
      <c r="W39" s="70" t="n">
        <v>1</v>
      </c>
      <c r="X39" s="73"/>
      <c r="Y39" s="197"/>
      <c r="Z39" s="196" t="n">
        <v>3</v>
      </c>
      <c r="AA39" s="196" t="n">
        <v>2</v>
      </c>
      <c r="AB39" s="73" t="n">
        <v>1</v>
      </c>
      <c r="AC39" s="196"/>
      <c r="AD39" s="201"/>
      <c r="AE39" s="7" t="s">
        <v>87</v>
      </c>
      <c r="AF39" s="63"/>
    </row>
    <row r="40" s="3" customFormat="true" ht="13.5" hidden="false" customHeight="true" outlineLevel="0" collapsed="false">
      <c r="A40" s="227"/>
      <c r="B40" s="113" t="s">
        <v>45</v>
      </c>
      <c r="C40" s="211"/>
      <c r="D40" s="250" t="n">
        <f aca="false">SUM(D36:D39)</f>
        <v>170</v>
      </c>
      <c r="E40" s="78" t="n">
        <f aca="false">SUM(E36:E39)</f>
        <v>84</v>
      </c>
      <c r="F40" s="251" t="n">
        <f aca="false">SUM(F36:F39)</f>
        <v>86</v>
      </c>
      <c r="G40" s="78" t="n">
        <f aca="false">SUM(G36:G39)</f>
        <v>84</v>
      </c>
      <c r="H40" s="252" t="n">
        <f aca="false">SUM(H36:H39)</f>
        <v>86</v>
      </c>
      <c r="I40" s="253"/>
      <c r="J40" s="254"/>
      <c r="K40" s="255"/>
      <c r="L40" s="256"/>
      <c r="M40" s="257"/>
      <c r="N40" s="258"/>
      <c r="O40" s="259"/>
      <c r="P40" s="209"/>
      <c r="Q40" s="257"/>
      <c r="R40" s="258"/>
      <c r="S40" s="260"/>
      <c r="T40" s="220"/>
      <c r="U40" s="261"/>
      <c r="V40" s="261"/>
      <c r="W40" s="223"/>
      <c r="X40" s="104" t="n">
        <f aca="false">SUM(X36:X39)</f>
        <v>0</v>
      </c>
      <c r="Y40" s="250" t="n">
        <f aca="false">SUM(Y36:Y39)</f>
        <v>0</v>
      </c>
      <c r="Z40" s="77" t="n">
        <f aca="false">SUM(Z36:Z39)</f>
        <v>4</v>
      </c>
      <c r="AA40" s="77" t="n">
        <f aca="false">SUM(AA36:AA39)</f>
        <v>2</v>
      </c>
      <c r="AB40" s="79" t="n">
        <f aca="false">SUM(AB36:AB39)</f>
        <v>2</v>
      </c>
      <c r="AC40" s="102" t="n">
        <v>0</v>
      </c>
      <c r="AD40" s="77" t="n">
        <f aca="false">SUM(AD36:AD39)</f>
        <v>0</v>
      </c>
      <c r="AE40" s="7"/>
      <c r="AF40" s="63"/>
    </row>
    <row r="41" s="5" customFormat="true" ht="30" hidden="false" customHeight="true" outlineLevel="0" collapsed="false">
      <c r="A41" s="227" t="s">
        <v>88</v>
      </c>
      <c r="B41" s="262" t="n">
        <v>102001</v>
      </c>
      <c r="C41" s="263" t="s">
        <v>89</v>
      </c>
      <c r="D41" s="144" t="n">
        <v>83</v>
      </c>
      <c r="E41" s="46"/>
      <c r="F41" s="47" t="n">
        <v>83</v>
      </c>
      <c r="G41" s="46"/>
      <c r="H41" s="47" t="n">
        <v>83</v>
      </c>
      <c r="I41" s="48" t="n">
        <v>5</v>
      </c>
      <c r="J41" s="228" t="n">
        <v>22</v>
      </c>
      <c r="K41" s="264"/>
      <c r="L41" s="265" t="n">
        <v>1</v>
      </c>
      <c r="M41" s="109" t="n">
        <v>41</v>
      </c>
      <c r="N41" s="54" t="n">
        <v>18</v>
      </c>
      <c r="O41" s="85"/>
      <c r="P41" s="198" t="n">
        <v>43</v>
      </c>
      <c r="Q41" s="109" t="n">
        <v>19</v>
      </c>
      <c r="R41" s="109"/>
      <c r="S41" s="85" t="n">
        <v>17</v>
      </c>
      <c r="T41" s="53"/>
      <c r="U41" s="95"/>
      <c r="V41" s="95"/>
      <c r="W41" s="52"/>
      <c r="X41" s="85" t="n">
        <v>3</v>
      </c>
      <c r="Y41" s="198"/>
      <c r="Z41" s="110"/>
      <c r="AA41" s="110"/>
      <c r="AB41" s="85"/>
      <c r="AC41" s="110"/>
      <c r="AD41" s="232"/>
      <c r="AE41" s="266" t="s">
        <v>90</v>
      </c>
      <c r="AF41" s="63"/>
    </row>
    <row r="42" s="5" customFormat="true" ht="13.2" hidden="false" customHeight="false" outlineLevel="0" collapsed="false">
      <c r="A42" s="227"/>
      <c r="B42" s="194" t="n">
        <v>102013</v>
      </c>
      <c r="C42" s="267" t="s">
        <v>91</v>
      </c>
      <c r="D42" s="196" t="n">
        <v>52</v>
      </c>
      <c r="E42" s="97" t="n">
        <v>52</v>
      </c>
      <c r="F42" s="98"/>
      <c r="G42" s="97" t="n">
        <v>52</v>
      </c>
      <c r="H42" s="98"/>
      <c r="I42" s="97" t="n">
        <v>5</v>
      </c>
      <c r="J42" s="97" t="n">
        <v>30</v>
      </c>
      <c r="K42" s="73"/>
      <c r="L42" s="197" t="n">
        <v>5</v>
      </c>
      <c r="M42" s="99" t="n">
        <v>13</v>
      </c>
      <c r="N42" s="99"/>
      <c r="O42" s="73" t="n">
        <v>7</v>
      </c>
      <c r="P42" s="197" t="n">
        <v>16</v>
      </c>
      <c r="Q42" s="99" t="n">
        <v>19</v>
      </c>
      <c r="R42" s="99" t="n">
        <v>6</v>
      </c>
      <c r="S42" s="73"/>
      <c r="T42" s="197"/>
      <c r="U42" s="99" t="n">
        <v>3</v>
      </c>
      <c r="V42" s="99"/>
      <c r="W42" s="70"/>
      <c r="X42" s="73"/>
      <c r="Y42" s="197"/>
      <c r="Z42" s="196"/>
      <c r="AA42" s="196"/>
      <c r="AB42" s="73"/>
      <c r="AC42" s="196"/>
      <c r="AD42" s="201"/>
      <c r="AE42" s="7"/>
      <c r="AF42" s="63"/>
    </row>
    <row r="43" s="5" customFormat="true" ht="21.6" hidden="false" customHeight="false" outlineLevel="0" collapsed="false">
      <c r="A43" s="227"/>
      <c r="B43" s="204" t="n">
        <v>102005</v>
      </c>
      <c r="C43" s="268" t="s">
        <v>92</v>
      </c>
      <c r="D43" s="206" t="n">
        <v>73</v>
      </c>
      <c r="E43" s="207" t="n">
        <v>73</v>
      </c>
      <c r="F43" s="208"/>
      <c r="G43" s="207" t="n">
        <v>73</v>
      </c>
      <c r="H43" s="208"/>
      <c r="I43" s="97" t="n">
        <v>6</v>
      </c>
      <c r="J43" s="97" t="n">
        <v>27</v>
      </c>
      <c r="K43" s="73"/>
      <c r="L43" s="197" t="n">
        <v>1</v>
      </c>
      <c r="M43" s="99" t="n">
        <v>22</v>
      </c>
      <c r="N43" s="72" t="n">
        <v>4</v>
      </c>
      <c r="O43" s="73" t="n">
        <v>13</v>
      </c>
      <c r="P43" s="197" t="n">
        <v>32</v>
      </c>
      <c r="Q43" s="99" t="n">
        <v>19</v>
      </c>
      <c r="R43" s="99" t="n">
        <v>13</v>
      </c>
      <c r="S43" s="73"/>
      <c r="T43" s="197"/>
      <c r="U43" s="99" t="n">
        <v>7</v>
      </c>
      <c r="V43" s="99"/>
      <c r="W43" s="70" t="n">
        <v>2</v>
      </c>
      <c r="X43" s="73" t="n">
        <v>2</v>
      </c>
      <c r="Y43" s="197"/>
      <c r="Z43" s="196"/>
      <c r="AA43" s="196"/>
      <c r="AB43" s="73"/>
      <c r="AC43" s="196"/>
      <c r="AD43" s="201"/>
      <c r="AE43" s="266" t="s">
        <v>93</v>
      </c>
      <c r="AF43" s="203" t="s">
        <v>94</v>
      </c>
    </row>
    <row r="44" s="3" customFormat="true" ht="13.8" hidden="false" customHeight="false" outlineLevel="0" collapsed="false">
      <c r="A44" s="227"/>
      <c r="B44" s="269" t="s">
        <v>45</v>
      </c>
      <c r="C44" s="270"/>
      <c r="D44" s="271" t="n">
        <f aca="false">SUM(D41:D43)</f>
        <v>208</v>
      </c>
      <c r="E44" s="272" t="n">
        <f aca="false">SUM(E41:E43)</f>
        <v>125</v>
      </c>
      <c r="F44" s="273" t="n">
        <f aca="false">SUM(F41:F43)</f>
        <v>83</v>
      </c>
      <c r="G44" s="272" t="n">
        <f aca="false">SUM(G41:G43)</f>
        <v>125</v>
      </c>
      <c r="H44" s="273" t="n">
        <f aca="false">SUM(H41:H43)</f>
        <v>83</v>
      </c>
      <c r="I44" s="213"/>
      <c r="J44" s="274"/>
      <c r="K44" s="275"/>
      <c r="L44" s="216"/>
      <c r="M44" s="276"/>
      <c r="N44" s="261"/>
      <c r="O44" s="277"/>
      <c r="P44" s="220"/>
      <c r="Q44" s="276"/>
      <c r="R44" s="261"/>
      <c r="S44" s="223"/>
      <c r="T44" s="220"/>
      <c r="U44" s="261"/>
      <c r="V44" s="261"/>
      <c r="W44" s="260"/>
      <c r="X44" s="79" t="n">
        <f aca="false">SUM(X41:X43)</f>
        <v>5</v>
      </c>
      <c r="Y44" s="250" t="n">
        <f aca="false">SUM(Y41:Y43)</f>
        <v>0</v>
      </c>
      <c r="Z44" s="77" t="n">
        <f aca="false">SUM(Z41:Z43)</f>
        <v>0</v>
      </c>
      <c r="AA44" s="77" t="n">
        <f aca="false">SUM(AA41:AA43)</f>
        <v>0</v>
      </c>
      <c r="AB44" s="79" t="n">
        <f aca="false">SUM(AB41:AB43)</f>
        <v>0</v>
      </c>
      <c r="AC44" s="77" t="n">
        <v>0</v>
      </c>
      <c r="AD44" s="77" t="n">
        <f aca="false">SUM(AD41:AD43)</f>
        <v>0</v>
      </c>
      <c r="AE44" s="7"/>
      <c r="AF44" s="63"/>
    </row>
    <row r="45" s="5" customFormat="true" ht="15" hidden="false" customHeight="true" outlineLevel="0" collapsed="false">
      <c r="A45" s="227" t="s">
        <v>95</v>
      </c>
      <c r="B45" s="228" t="n">
        <v>102003</v>
      </c>
      <c r="C45" s="278" t="s">
        <v>96</v>
      </c>
      <c r="D45" s="144" t="n">
        <v>56</v>
      </c>
      <c r="E45" s="48"/>
      <c r="F45" s="47" t="n">
        <v>56</v>
      </c>
      <c r="G45" s="48"/>
      <c r="H45" s="47" t="n">
        <v>56</v>
      </c>
      <c r="I45" s="48" t="n">
        <v>20</v>
      </c>
      <c r="J45" s="48" t="n">
        <v>31</v>
      </c>
      <c r="K45" s="85"/>
      <c r="L45" s="53" t="n">
        <v>1</v>
      </c>
      <c r="M45" s="95" t="n">
        <v>14</v>
      </c>
      <c r="N45" s="95"/>
      <c r="O45" s="55" t="n">
        <v>3</v>
      </c>
      <c r="P45" s="53" t="n">
        <v>28</v>
      </c>
      <c r="Q45" s="95" t="n">
        <v>6</v>
      </c>
      <c r="R45" s="95" t="n">
        <v>5</v>
      </c>
      <c r="S45" s="55"/>
      <c r="T45" s="53"/>
      <c r="U45" s="95" t="n">
        <v>4</v>
      </c>
      <c r="V45" s="95"/>
      <c r="W45" s="84" t="n">
        <v>1</v>
      </c>
      <c r="X45" s="55" t="n">
        <v>2</v>
      </c>
      <c r="Y45" s="53"/>
      <c r="Z45" s="53"/>
      <c r="AA45" s="110"/>
      <c r="AB45" s="47"/>
      <c r="AC45" s="144"/>
      <c r="AD45" s="279"/>
      <c r="AE45" s="7"/>
      <c r="AF45" s="63"/>
    </row>
    <row r="46" s="5" customFormat="true" ht="13.2" hidden="false" customHeight="false" outlineLevel="0" collapsed="false">
      <c r="A46" s="227"/>
      <c r="B46" s="194" t="n">
        <v>102017</v>
      </c>
      <c r="C46" s="267" t="s">
        <v>97</v>
      </c>
      <c r="D46" s="196" t="n">
        <v>70</v>
      </c>
      <c r="E46" s="97" t="n">
        <v>70</v>
      </c>
      <c r="F46" s="98"/>
      <c r="G46" s="97" t="n">
        <v>70</v>
      </c>
      <c r="H46" s="98"/>
      <c r="I46" s="97" t="n">
        <v>4</v>
      </c>
      <c r="J46" s="97" t="n">
        <v>35</v>
      </c>
      <c r="K46" s="73"/>
      <c r="L46" s="197" t="n">
        <v>3</v>
      </c>
      <c r="M46" s="99" t="n">
        <v>5</v>
      </c>
      <c r="N46" s="72" t="n">
        <v>22</v>
      </c>
      <c r="O46" s="73"/>
      <c r="P46" s="197" t="n">
        <v>12</v>
      </c>
      <c r="Q46" s="99" t="n">
        <v>49</v>
      </c>
      <c r="R46" s="99"/>
      <c r="S46" s="73" t="n">
        <v>3</v>
      </c>
      <c r="T46" s="197"/>
      <c r="U46" s="99" t="n">
        <v>6</v>
      </c>
      <c r="V46" s="99"/>
      <c r="W46" s="70" t="n">
        <v>1</v>
      </c>
      <c r="X46" s="73"/>
      <c r="Y46" s="197"/>
      <c r="Z46" s="197"/>
      <c r="AA46" s="196"/>
      <c r="AB46" s="98"/>
      <c r="AC46" s="196"/>
      <c r="AD46" s="201"/>
      <c r="AE46" s="7"/>
      <c r="AF46" s="63"/>
    </row>
    <row r="47" s="5" customFormat="true" ht="13.2" hidden="false" customHeight="false" outlineLevel="0" collapsed="false">
      <c r="A47" s="227"/>
      <c r="B47" s="194" t="n">
        <v>102019</v>
      </c>
      <c r="C47" s="267" t="s">
        <v>98</v>
      </c>
      <c r="D47" s="196" t="n">
        <v>35</v>
      </c>
      <c r="E47" s="97" t="n">
        <v>25</v>
      </c>
      <c r="F47" s="98"/>
      <c r="G47" s="97" t="n">
        <v>25</v>
      </c>
      <c r="H47" s="98"/>
      <c r="I47" s="97"/>
      <c r="J47" s="97" t="n">
        <v>18</v>
      </c>
      <c r="K47" s="73"/>
      <c r="L47" s="197"/>
      <c r="M47" s="99" t="n">
        <v>2</v>
      </c>
      <c r="N47" s="99" t="n">
        <v>12</v>
      </c>
      <c r="O47" s="73"/>
      <c r="P47" s="197"/>
      <c r="Q47" s="99"/>
      <c r="R47" s="99" t="n">
        <v>5</v>
      </c>
      <c r="S47" s="73" t="n">
        <v>4</v>
      </c>
      <c r="T47" s="197" t="n">
        <v>14</v>
      </c>
      <c r="U47" s="99"/>
      <c r="V47" s="99"/>
      <c r="W47" s="70"/>
      <c r="X47" s="73"/>
      <c r="Y47" s="197" t="n">
        <v>10</v>
      </c>
      <c r="Z47" s="197" t="n">
        <v>10</v>
      </c>
      <c r="AA47" s="144"/>
      <c r="AB47" s="98" t="n">
        <v>10</v>
      </c>
      <c r="AC47" s="196"/>
      <c r="AD47" s="201"/>
      <c r="AE47" s="7"/>
      <c r="AF47" s="63"/>
    </row>
    <row r="48" s="3" customFormat="true" ht="13.8" hidden="false" customHeight="false" outlineLevel="0" collapsed="false">
      <c r="A48" s="227"/>
      <c r="B48" s="194" t="n">
        <v>102402</v>
      </c>
      <c r="C48" s="267" t="s">
        <v>99</v>
      </c>
      <c r="D48" s="196" t="n">
        <v>19</v>
      </c>
      <c r="E48" s="97"/>
      <c r="F48" s="98"/>
      <c r="G48" s="97"/>
      <c r="H48" s="98"/>
      <c r="I48" s="97"/>
      <c r="J48" s="97"/>
      <c r="K48" s="70"/>
      <c r="L48" s="197"/>
      <c r="M48" s="99"/>
      <c r="N48" s="72"/>
      <c r="O48" s="73"/>
      <c r="P48" s="197"/>
      <c r="Q48" s="99"/>
      <c r="R48" s="72"/>
      <c r="S48" s="70"/>
      <c r="T48" s="197"/>
      <c r="U48" s="72"/>
      <c r="V48" s="72"/>
      <c r="W48" s="70"/>
      <c r="X48" s="73"/>
      <c r="Y48" s="197" t="n">
        <v>19</v>
      </c>
      <c r="Z48" s="71" t="n">
        <v>19</v>
      </c>
      <c r="AA48" s="280" t="n">
        <v>8</v>
      </c>
      <c r="AB48" s="68" t="n">
        <v>8</v>
      </c>
      <c r="AC48" s="66" t="n">
        <v>11</v>
      </c>
      <c r="AD48" s="281"/>
      <c r="AE48" s="7"/>
      <c r="AF48" s="63"/>
    </row>
    <row r="49" s="5" customFormat="true" ht="12.75" hidden="false" customHeight="true" outlineLevel="0" collapsed="false">
      <c r="A49" s="227"/>
      <c r="B49" s="228" t="n">
        <v>102004</v>
      </c>
      <c r="C49" s="282" t="s">
        <v>100</v>
      </c>
      <c r="D49" s="196" t="n">
        <v>46</v>
      </c>
      <c r="E49" s="97"/>
      <c r="F49" s="98" t="n">
        <v>46</v>
      </c>
      <c r="G49" s="97"/>
      <c r="H49" s="98" t="n">
        <v>46</v>
      </c>
      <c r="I49" s="46" t="n">
        <v>17</v>
      </c>
      <c r="J49" s="46" t="n">
        <v>25</v>
      </c>
      <c r="K49" s="55"/>
      <c r="L49" s="53" t="n">
        <v>1</v>
      </c>
      <c r="M49" s="95" t="n">
        <v>6</v>
      </c>
      <c r="N49" s="95"/>
      <c r="O49" s="55" t="n">
        <v>8</v>
      </c>
      <c r="P49" s="53" t="n">
        <v>15</v>
      </c>
      <c r="Q49" s="95" t="n">
        <v>4</v>
      </c>
      <c r="R49" s="95" t="n">
        <v>8</v>
      </c>
      <c r="S49" s="55"/>
      <c r="T49" s="56"/>
      <c r="U49" s="95"/>
      <c r="V49" s="95"/>
      <c r="W49" s="52" t="n">
        <v>8</v>
      </c>
      <c r="X49" s="85"/>
      <c r="Y49" s="198"/>
      <c r="Z49" s="110"/>
      <c r="AA49" s="110"/>
      <c r="AB49" s="85"/>
      <c r="AC49" s="110"/>
      <c r="AD49" s="232"/>
      <c r="AE49" s="7"/>
      <c r="AF49" s="63"/>
    </row>
    <row r="50" s="3" customFormat="true" ht="13.8" hidden="false" customHeight="false" outlineLevel="0" collapsed="false">
      <c r="A50" s="227"/>
      <c r="B50" s="283" t="s">
        <v>45</v>
      </c>
      <c r="C50" s="284"/>
      <c r="D50" s="102" t="n">
        <f aca="false">D45+D46+D47+D48+D49</f>
        <v>226</v>
      </c>
      <c r="E50" s="103" t="n">
        <f aca="false">E45+E46+E47+E48+E49</f>
        <v>95</v>
      </c>
      <c r="F50" s="212" t="n">
        <f aca="false">SUM(F45:F49)</f>
        <v>102</v>
      </c>
      <c r="G50" s="103" t="n">
        <f aca="false">G45+G46+G47+G48+G49</f>
        <v>95</v>
      </c>
      <c r="H50" s="212" t="n">
        <f aca="false">SUM(H45:H49)</f>
        <v>102</v>
      </c>
      <c r="I50" s="213"/>
      <c r="J50" s="254"/>
      <c r="K50" s="255"/>
      <c r="L50" s="216"/>
      <c r="M50" s="276"/>
      <c r="N50" s="258"/>
      <c r="O50" s="259"/>
      <c r="P50" s="209"/>
      <c r="Q50" s="257"/>
      <c r="R50" s="258"/>
      <c r="S50" s="260"/>
      <c r="T50" s="285"/>
      <c r="U50" s="258"/>
      <c r="V50" s="258"/>
      <c r="W50" s="223"/>
      <c r="X50" s="104" t="n">
        <f aca="false">SUM(X45:X48)</f>
        <v>2</v>
      </c>
      <c r="Y50" s="286" t="n">
        <f aca="false">SUM(Y45:Y48)</f>
        <v>29</v>
      </c>
      <c r="Z50" s="102" t="n">
        <f aca="false">SUM(Z45:Z48)</f>
        <v>29</v>
      </c>
      <c r="AA50" s="77" t="n">
        <f aca="false">SUM(AA45:AA48)</f>
        <v>8</v>
      </c>
      <c r="AB50" s="212" t="n">
        <f aca="false">SUM(AB45:AB48)</f>
        <v>18</v>
      </c>
      <c r="AC50" s="102" t="n">
        <v>12</v>
      </c>
      <c r="AD50" s="102" t="n">
        <f aca="false">SUM(AD45:AD48)</f>
        <v>0</v>
      </c>
      <c r="AE50" s="7"/>
      <c r="AF50" s="63"/>
    </row>
    <row r="51" s="3" customFormat="true" ht="12" hidden="false" customHeight="true" outlineLevel="0" collapsed="false">
      <c r="A51" s="227" t="s">
        <v>101</v>
      </c>
      <c r="B51" s="194" t="n">
        <v>102002</v>
      </c>
      <c r="C51" s="267" t="s">
        <v>102</v>
      </c>
      <c r="D51" s="110" t="n">
        <v>47</v>
      </c>
      <c r="E51" s="48" t="n">
        <v>47</v>
      </c>
      <c r="F51" s="108"/>
      <c r="G51" s="48" t="n">
        <v>47</v>
      </c>
      <c r="H51" s="85"/>
      <c r="I51" s="48" t="n">
        <v>12</v>
      </c>
      <c r="J51" s="46" t="n">
        <v>36</v>
      </c>
      <c r="K51" s="52"/>
      <c r="L51" s="198" t="n">
        <v>3</v>
      </c>
      <c r="M51" s="109" t="n">
        <v>2</v>
      </c>
      <c r="N51" s="54" t="n">
        <v>2</v>
      </c>
      <c r="O51" s="85" t="n">
        <v>5</v>
      </c>
      <c r="P51" s="198" t="n">
        <v>9</v>
      </c>
      <c r="Q51" s="109" t="n">
        <v>19</v>
      </c>
      <c r="R51" s="54" t="n">
        <v>7</v>
      </c>
      <c r="S51" s="84"/>
      <c r="T51" s="187"/>
      <c r="U51" s="54" t="n">
        <v>1</v>
      </c>
      <c r="V51" s="54"/>
      <c r="W51" s="52"/>
      <c r="X51" s="84"/>
      <c r="Y51" s="187"/>
      <c r="Z51" s="45" t="n">
        <v>1</v>
      </c>
      <c r="AA51" s="45" t="n">
        <v>1</v>
      </c>
      <c r="AB51" s="84"/>
      <c r="AC51" s="45"/>
      <c r="AD51" s="287"/>
      <c r="AE51" s="288" t="s">
        <v>103</v>
      </c>
      <c r="AF51" s="289"/>
      <c r="AG51" s="290"/>
    </row>
    <row r="52" s="5" customFormat="true" ht="21" hidden="false" customHeight="true" outlineLevel="0" collapsed="false">
      <c r="A52" s="227"/>
      <c r="B52" s="204" t="n">
        <v>102012</v>
      </c>
      <c r="C52" s="268" t="s">
        <v>104</v>
      </c>
      <c r="D52" s="196" t="n">
        <v>78</v>
      </c>
      <c r="E52" s="97" t="n">
        <v>78</v>
      </c>
      <c r="F52" s="98"/>
      <c r="G52" s="97" t="n">
        <v>78</v>
      </c>
      <c r="H52" s="73"/>
      <c r="I52" s="97" t="n">
        <v>4</v>
      </c>
      <c r="J52" s="194" t="n">
        <v>44</v>
      </c>
      <c r="K52" s="195"/>
      <c r="L52" s="291" t="n">
        <v>2</v>
      </c>
      <c r="M52" s="99" t="n">
        <v>8</v>
      </c>
      <c r="N52" s="99" t="n">
        <v>9</v>
      </c>
      <c r="O52" s="73" t="n">
        <v>2</v>
      </c>
      <c r="P52" s="197"/>
      <c r="Q52" s="99" t="n">
        <v>44</v>
      </c>
      <c r="R52" s="99"/>
      <c r="S52" s="73" t="n">
        <v>5</v>
      </c>
      <c r="T52" s="71" t="n">
        <v>34</v>
      </c>
      <c r="U52" s="99"/>
      <c r="V52" s="99"/>
      <c r="W52" s="70" t="n">
        <v>2</v>
      </c>
      <c r="X52" s="73" t="n">
        <v>2</v>
      </c>
      <c r="Y52" s="197"/>
      <c r="Z52" s="196"/>
      <c r="AA52" s="196"/>
      <c r="AB52" s="73"/>
      <c r="AC52" s="196"/>
      <c r="AD52" s="291"/>
      <c r="AE52" s="292" t="s">
        <v>105</v>
      </c>
      <c r="AF52" s="289" t="s">
        <v>106</v>
      </c>
      <c r="AG52" s="289" t="s">
        <v>107</v>
      </c>
    </row>
    <row r="53" s="3" customFormat="true" ht="15.75" hidden="false" customHeight="true" outlineLevel="0" collapsed="false">
      <c r="A53" s="227"/>
      <c r="B53" s="283" t="s">
        <v>45</v>
      </c>
      <c r="C53" s="284"/>
      <c r="D53" s="102" t="n">
        <f aca="false">SUM(D51:D52)</f>
        <v>125</v>
      </c>
      <c r="E53" s="78" t="n">
        <f aca="false">SUM(E51:E52)</f>
        <v>125</v>
      </c>
      <c r="F53" s="293"/>
      <c r="G53" s="78" t="n">
        <f aca="false">SUM(G51:G52)</f>
        <v>125</v>
      </c>
      <c r="H53" s="79"/>
      <c r="I53" s="213"/>
      <c r="J53" s="159"/>
      <c r="K53" s="161"/>
      <c r="L53" s="216"/>
      <c r="M53" s="276"/>
      <c r="N53" s="294"/>
      <c r="O53" s="295"/>
      <c r="P53" s="296"/>
      <c r="Q53" s="294"/>
      <c r="R53" s="294"/>
      <c r="S53" s="297"/>
      <c r="T53" s="298"/>
      <c r="U53" s="294"/>
      <c r="V53" s="299"/>
      <c r="W53" s="300"/>
      <c r="X53" s="79" t="n">
        <f aca="false">SUM(X51:X52)</f>
        <v>2</v>
      </c>
      <c r="Y53" s="250" t="n">
        <f aca="false">SUM(Y51:Y52)</f>
        <v>0</v>
      </c>
      <c r="Z53" s="77" t="n">
        <f aca="false">SUM(Z51:Z52)</f>
        <v>1</v>
      </c>
      <c r="AA53" s="77" t="n">
        <f aca="false">SUM(AA51:AA52)</f>
        <v>1</v>
      </c>
      <c r="AB53" s="79" t="n">
        <f aca="false">SUM(AB51:AB52)</f>
        <v>0</v>
      </c>
      <c r="AC53" s="77" t="n">
        <v>0</v>
      </c>
      <c r="AD53" s="77" t="n">
        <f aca="false">SUM(AD51:AD52)</f>
        <v>0</v>
      </c>
      <c r="AE53" s="7"/>
      <c r="AF53" s="2"/>
    </row>
    <row r="54" s="247" customFormat="true" ht="24.6" hidden="false" customHeight="true" outlineLevel="0" collapsed="false">
      <c r="A54" s="301" t="s">
        <v>108</v>
      </c>
      <c r="B54" s="302" t="s">
        <v>109</v>
      </c>
      <c r="C54" s="302"/>
      <c r="D54" s="303" t="n">
        <v>35</v>
      </c>
      <c r="E54" s="159"/>
      <c r="F54" s="160"/>
      <c r="G54" s="159"/>
      <c r="H54" s="161"/>
      <c r="I54" s="304"/>
      <c r="J54" s="305"/>
      <c r="K54" s="306"/>
      <c r="L54" s="307"/>
      <c r="M54" s="166"/>
      <c r="N54" s="166"/>
      <c r="O54" s="308"/>
      <c r="P54" s="56"/>
      <c r="Q54" s="163"/>
      <c r="R54" s="163"/>
      <c r="S54" s="309"/>
      <c r="T54" s="307"/>
      <c r="U54" s="310"/>
      <c r="V54" s="310"/>
      <c r="W54" s="306"/>
      <c r="X54" s="311"/>
      <c r="Y54" s="312"/>
      <c r="Z54" s="313"/>
      <c r="AA54" s="313"/>
      <c r="AB54" s="314"/>
      <c r="AC54" s="315"/>
      <c r="AD54" s="316"/>
      <c r="AE54" s="7"/>
      <c r="AF54" s="2"/>
    </row>
    <row r="55" s="178" customFormat="true" ht="13.8" hidden="false" customHeight="false" outlineLevel="0" collapsed="false">
      <c r="A55" s="317" t="n">
        <v>102</v>
      </c>
      <c r="B55" s="174"/>
      <c r="C55" s="318"/>
      <c r="D55" s="176" t="n">
        <f aca="false">D35+D40+D44+D50+D53</f>
        <v>904</v>
      </c>
      <c r="E55" s="319" t="n">
        <f aca="false">E35+E40+E44+E50+E53</f>
        <v>501</v>
      </c>
      <c r="F55" s="320" t="n">
        <f aca="false">F35+F40+F44+F50</f>
        <v>373</v>
      </c>
      <c r="G55" s="319" t="n">
        <f aca="false">G35+G40+G44+G50+G53</f>
        <v>501</v>
      </c>
      <c r="H55" s="177" t="n">
        <f aca="false">H35+H40+H44+H50</f>
        <v>374</v>
      </c>
      <c r="I55" s="319" t="n">
        <f aca="false">SUM(I32:I54)</f>
        <v>112</v>
      </c>
      <c r="J55" s="321" t="n">
        <f aca="false">SUM(J32:J54)</f>
        <v>409</v>
      </c>
      <c r="K55" s="322"/>
      <c r="L55" s="323" t="n">
        <f aca="false">SUM(L32:L54)</f>
        <v>30</v>
      </c>
      <c r="M55" s="324" t="n">
        <f aca="false">SUM(M32:M54)</f>
        <v>182</v>
      </c>
      <c r="N55" s="324" t="n">
        <f aca="false">SUM(N32:N54)</f>
        <v>103</v>
      </c>
      <c r="O55" s="324" t="n">
        <f aca="false">SUM(O32:O54)</f>
        <v>49</v>
      </c>
      <c r="P55" s="323" t="n">
        <f aca="false">SUM(P33:P54)</f>
        <v>196</v>
      </c>
      <c r="Q55" s="324" t="n">
        <f aca="false">SUM(Q32:Q54)</f>
        <v>310</v>
      </c>
      <c r="R55" s="324" t="n">
        <f aca="false">SUM(R33:R54)</f>
        <v>52</v>
      </c>
      <c r="S55" s="177" t="n">
        <f aca="false">SUM(S32:S54)</f>
        <v>50</v>
      </c>
      <c r="T55" s="325" t="n">
        <f aca="false">SUM(T33:T54)</f>
        <v>195</v>
      </c>
      <c r="U55" s="326" t="n">
        <f aca="false">SUM(U32:U54)</f>
        <v>22</v>
      </c>
      <c r="V55" s="326"/>
      <c r="W55" s="322" t="n">
        <f aca="false">SUM(W32:W54)</f>
        <v>43</v>
      </c>
      <c r="X55" s="177" t="n">
        <f aca="false">X35+X40+X44+X50+X53</f>
        <v>11</v>
      </c>
      <c r="Y55" s="323" t="n">
        <f aca="false">Y35+Y40+Y44+Y50+Y53</f>
        <v>29</v>
      </c>
      <c r="Z55" s="176" t="n">
        <f aca="false">Z35+Z40+Z44+Z50+Z53</f>
        <v>35</v>
      </c>
      <c r="AA55" s="176" t="n">
        <f aca="false">AA35+AA40+AA44+AA50+AA53</f>
        <v>12</v>
      </c>
      <c r="AB55" s="177" t="n">
        <f aca="false">AB35+AB40+AB44+AB50+AB53</f>
        <v>21</v>
      </c>
      <c r="AC55" s="176" t="n">
        <v>12</v>
      </c>
      <c r="AD55" s="176" t="n">
        <f aca="false">AD35+AD40+AD44+AD50+AD53</f>
        <v>0</v>
      </c>
      <c r="AE55" s="327"/>
    </row>
    <row r="56" s="336" customFormat="true" ht="14.25" hidden="false" customHeight="true" outlineLevel="0" collapsed="false">
      <c r="A56" s="328" t="s">
        <v>110</v>
      </c>
      <c r="B56" s="107" t="n">
        <v>103015</v>
      </c>
      <c r="C56" s="329" t="s">
        <v>111</v>
      </c>
      <c r="D56" s="45" t="n">
        <v>74</v>
      </c>
      <c r="E56" s="51"/>
      <c r="F56" s="83" t="n">
        <v>73</v>
      </c>
      <c r="G56" s="51"/>
      <c r="H56" s="84" t="n">
        <v>73</v>
      </c>
      <c r="I56" s="51" t="n">
        <v>6</v>
      </c>
      <c r="J56" s="51" t="n">
        <v>38</v>
      </c>
      <c r="K56" s="84"/>
      <c r="L56" s="187"/>
      <c r="M56" s="54" t="n">
        <v>20</v>
      </c>
      <c r="N56" s="54"/>
      <c r="O56" s="85" t="n">
        <v>7</v>
      </c>
      <c r="P56" s="187" t="n">
        <v>25</v>
      </c>
      <c r="Q56" s="54"/>
      <c r="R56" s="54" t="n">
        <v>7</v>
      </c>
      <c r="S56" s="84"/>
      <c r="T56" s="187"/>
      <c r="U56" s="54" t="n">
        <v>43</v>
      </c>
      <c r="V56" s="54"/>
      <c r="W56" s="84"/>
      <c r="X56" s="84"/>
      <c r="Y56" s="330"/>
      <c r="Z56" s="331" t="n">
        <v>1</v>
      </c>
      <c r="AA56" s="331"/>
      <c r="AB56" s="332"/>
      <c r="AC56" s="333" t="n">
        <v>1</v>
      </c>
      <c r="AD56" s="334"/>
      <c r="AE56" s="335" t="s">
        <v>112</v>
      </c>
    </row>
    <row r="57" s="338" customFormat="true" ht="13.8" hidden="false" customHeight="false" outlineLevel="0" collapsed="false">
      <c r="A57" s="328"/>
      <c r="B57" s="96" t="n">
        <v>103016</v>
      </c>
      <c r="C57" s="337" t="s">
        <v>113</v>
      </c>
      <c r="D57" s="66" t="n">
        <v>65</v>
      </c>
      <c r="E57" s="67" t="n">
        <v>64</v>
      </c>
      <c r="F57" s="68"/>
      <c r="G57" s="71" t="n">
        <v>64</v>
      </c>
      <c r="H57" s="151"/>
      <c r="I57" s="67" t="n">
        <v>53</v>
      </c>
      <c r="J57" s="67" t="n">
        <v>20</v>
      </c>
      <c r="K57" s="70"/>
      <c r="L57" s="71" t="n">
        <v>1</v>
      </c>
      <c r="M57" s="72" t="n">
        <v>3</v>
      </c>
      <c r="N57" s="72"/>
      <c r="O57" s="73" t="n">
        <v>12</v>
      </c>
      <c r="P57" s="71" t="n">
        <v>15</v>
      </c>
      <c r="Q57" s="72"/>
      <c r="R57" s="72" t="n">
        <v>5</v>
      </c>
      <c r="S57" s="70"/>
      <c r="T57" s="71"/>
      <c r="U57" s="72" t="n">
        <v>19</v>
      </c>
      <c r="V57" s="72"/>
      <c r="W57" s="70" t="n">
        <v>2</v>
      </c>
      <c r="X57" s="70" t="n">
        <v>1</v>
      </c>
      <c r="Y57" s="71"/>
      <c r="Z57" s="66"/>
      <c r="AA57" s="66"/>
      <c r="AB57" s="68"/>
      <c r="AC57" s="66"/>
      <c r="AD57" s="281"/>
      <c r="AE57" s="7" t="s">
        <v>114</v>
      </c>
    </row>
    <row r="58" s="336" customFormat="true" ht="13.8" hidden="false" customHeight="false" outlineLevel="0" collapsed="false">
      <c r="A58" s="328"/>
      <c r="B58" s="96" t="n">
        <v>103010</v>
      </c>
      <c r="C58" s="337" t="s">
        <v>115</v>
      </c>
      <c r="D58" s="66" t="n">
        <v>42</v>
      </c>
      <c r="E58" s="67" t="n">
        <v>41</v>
      </c>
      <c r="F58" s="68"/>
      <c r="G58" s="71" t="n">
        <v>41</v>
      </c>
      <c r="H58" s="151"/>
      <c r="I58" s="67"/>
      <c r="J58" s="339" t="n">
        <v>17</v>
      </c>
      <c r="K58" s="300"/>
      <c r="L58" s="285" t="n">
        <v>1</v>
      </c>
      <c r="M58" s="340" t="n">
        <v>4</v>
      </c>
      <c r="N58" s="340"/>
      <c r="O58" s="341" t="n">
        <v>4</v>
      </c>
      <c r="P58" s="71" t="n">
        <v>24</v>
      </c>
      <c r="Q58" s="340"/>
      <c r="R58" s="340" t="n">
        <v>3</v>
      </c>
      <c r="S58" s="300"/>
      <c r="T58" s="285"/>
      <c r="U58" s="340" t="n">
        <v>29</v>
      </c>
      <c r="V58" s="340"/>
      <c r="W58" s="70"/>
      <c r="X58" s="300"/>
      <c r="Y58" s="342"/>
      <c r="Z58" s="343" t="n">
        <v>1</v>
      </c>
      <c r="AA58" s="343" t="n">
        <v>1</v>
      </c>
      <c r="AB58" s="344"/>
      <c r="AC58" s="345"/>
      <c r="AD58" s="346"/>
      <c r="AE58" s="335" t="s">
        <v>116</v>
      </c>
    </row>
    <row r="59" s="338" customFormat="true" ht="14.4" hidden="false" customHeight="false" outlineLevel="0" collapsed="false">
      <c r="A59" s="328"/>
      <c r="B59" s="283" t="s">
        <v>45</v>
      </c>
      <c r="C59" s="284"/>
      <c r="D59" s="77" t="n">
        <f aca="false">SUM(D56:D58)</f>
        <v>181</v>
      </c>
      <c r="E59" s="78" t="n">
        <f aca="false">SUM(E56:E58)</f>
        <v>105</v>
      </c>
      <c r="F59" s="293" t="n">
        <f aca="false">SUM(F56:F58)</f>
        <v>73</v>
      </c>
      <c r="G59" s="250" t="n">
        <f aca="false">SUM(G56:G58)</f>
        <v>105</v>
      </c>
      <c r="H59" s="252" t="n">
        <f aca="false">SUM(H56:H58)</f>
        <v>73</v>
      </c>
      <c r="I59" s="213"/>
      <c r="J59" s="78" t="n">
        <f aca="false">SUM(J56:J58)</f>
        <v>75</v>
      </c>
      <c r="K59" s="223"/>
      <c r="L59" s="347"/>
      <c r="M59" s="261"/>
      <c r="N59" s="348"/>
      <c r="O59" s="277"/>
      <c r="P59" s="296"/>
      <c r="Q59" s="261"/>
      <c r="R59" s="261"/>
      <c r="S59" s="223"/>
      <c r="T59" s="296"/>
      <c r="U59" s="261"/>
      <c r="V59" s="261"/>
      <c r="W59" s="223"/>
      <c r="X59" s="79"/>
      <c r="Y59" s="250"/>
      <c r="Z59" s="77"/>
      <c r="AA59" s="77"/>
      <c r="AB59" s="293"/>
      <c r="AC59" s="77"/>
      <c r="AD59" s="77"/>
      <c r="AE59" s="7"/>
    </row>
    <row r="60" s="336" customFormat="true" ht="15" hidden="false" customHeight="true" outlineLevel="0" collapsed="false">
      <c r="A60" s="328" t="s">
        <v>117</v>
      </c>
      <c r="B60" s="349" t="n">
        <v>103005</v>
      </c>
      <c r="C60" s="350" t="s">
        <v>118</v>
      </c>
      <c r="D60" s="351" t="n">
        <v>48</v>
      </c>
      <c r="E60" s="352" t="n">
        <v>27</v>
      </c>
      <c r="F60" s="353"/>
      <c r="G60" s="354" t="n">
        <v>27</v>
      </c>
      <c r="H60" s="355"/>
      <c r="I60" s="51"/>
      <c r="J60" s="51" t="n">
        <v>15</v>
      </c>
      <c r="K60" s="52"/>
      <c r="L60" s="187" t="n">
        <v>1</v>
      </c>
      <c r="M60" s="54" t="n">
        <v>1</v>
      </c>
      <c r="N60" s="54" t="n">
        <v>1</v>
      </c>
      <c r="O60" s="85"/>
      <c r="P60" s="56" t="n">
        <v>20</v>
      </c>
      <c r="Q60" s="57"/>
      <c r="R60" s="57"/>
      <c r="S60" s="52" t="n">
        <v>1</v>
      </c>
      <c r="T60" s="56"/>
      <c r="U60" s="57" t="n">
        <v>14</v>
      </c>
      <c r="V60" s="57"/>
      <c r="W60" s="52" t="n">
        <v>1</v>
      </c>
      <c r="X60" s="356"/>
      <c r="Y60" s="357" t="n">
        <v>21</v>
      </c>
      <c r="Z60" s="358" t="n">
        <v>21</v>
      </c>
      <c r="AA60" s="358"/>
      <c r="AB60" s="359" t="n">
        <v>21</v>
      </c>
      <c r="AC60" s="351"/>
      <c r="AD60" s="334"/>
      <c r="AE60" s="7"/>
    </row>
    <row r="61" s="336" customFormat="true" ht="13.8" hidden="false" customHeight="false" outlineLevel="0" collapsed="false">
      <c r="A61" s="328"/>
      <c r="B61" s="94" t="n">
        <v>103009</v>
      </c>
      <c r="C61" s="360" t="s">
        <v>119</v>
      </c>
      <c r="D61" s="66" t="n">
        <v>53</v>
      </c>
      <c r="E61" s="67" t="n">
        <v>52</v>
      </c>
      <c r="F61" s="68"/>
      <c r="G61" s="71" t="n">
        <v>52</v>
      </c>
      <c r="H61" s="151"/>
      <c r="I61" s="96"/>
      <c r="J61" s="96" t="n">
        <v>40</v>
      </c>
      <c r="K61" s="361"/>
      <c r="L61" s="362"/>
      <c r="M61" s="363" t="n">
        <v>3</v>
      </c>
      <c r="N61" s="363" t="n">
        <v>3</v>
      </c>
      <c r="O61" s="195" t="n">
        <v>1</v>
      </c>
      <c r="P61" s="71" t="n">
        <v>28</v>
      </c>
      <c r="Q61" s="363"/>
      <c r="R61" s="363"/>
      <c r="S61" s="361"/>
      <c r="T61" s="71" t="n">
        <v>16</v>
      </c>
      <c r="U61" s="363" t="n">
        <v>12</v>
      </c>
      <c r="V61" s="363"/>
      <c r="W61" s="361" t="n">
        <v>1</v>
      </c>
      <c r="X61" s="364" t="n">
        <v>1</v>
      </c>
      <c r="Y61" s="365"/>
      <c r="Z61" s="366"/>
      <c r="AA61" s="366"/>
      <c r="AB61" s="367"/>
      <c r="AC61" s="366"/>
      <c r="AD61" s="281"/>
      <c r="AE61" s="7" t="s">
        <v>120</v>
      </c>
    </row>
    <row r="62" s="336" customFormat="true" ht="13.8" hidden="false" customHeight="false" outlineLevel="0" collapsed="false">
      <c r="A62" s="328"/>
      <c r="B62" s="94" t="n">
        <v>103011</v>
      </c>
      <c r="C62" s="360" t="s">
        <v>121</v>
      </c>
      <c r="D62" s="66" t="n">
        <v>67</v>
      </c>
      <c r="E62" s="67"/>
      <c r="F62" s="68" t="n">
        <v>51</v>
      </c>
      <c r="G62" s="71"/>
      <c r="H62" s="151" t="n">
        <v>51</v>
      </c>
      <c r="I62" s="96" t="n">
        <v>1</v>
      </c>
      <c r="J62" s="96" t="n">
        <v>29</v>
      </c>
      <c r="K62" s="361"/>
      <c r="L62" s="362"/>
      <c r="M62" s="363" t="n">
        <v>1</v>
      </c>
      <c r="N62" s="363"/>
      <c r="O62" s="195" t="n">
        <v>3</v>
      </c>
      <c r="P62" s="71" t="n">
        <v>26</v>
      </c>
      <c r="Q62" s="363"/>
      <c r="R62" s="363" t="n">
        <v>4</v>
      </c>
      <c r="S62" s="361"/>
      <c r="T62" s="71"/>
      <c r="U62" s="363" t="n">
        <v>38</v>
      </c>
      <c r="V62" s="363"/>
      <c r="W62" s="361"/>
      <c r="X62" s="70"/>
      <c r="Y62" s="368" t="n">
        <v>16</v>
      </c>
      <c r="Z62" s="369" t="n">
        <v>16</v>
      </c>
      <c r="AA62" s="369"/>
      <c r="AB62" s="370" t="n">
        <v>16</v>
      </c>
      <c r="AC62" s="66"/>
      <c r="AD62" s="281"/>
      <c r="AE62" s="335" t="s">
        <v>122</v>
      </c>
    </row>
    <row r="63" s="338" customFormat="true" ht="13.8" hidden="false" customHeight="false" outlineLevel="0" collapsed="false">
      <c r="A63" s="328"/>
      <c r="B63" s="371" t="n">
        <v>103018</v>
      </c>
      <c r="C63" s="372" t="s">
        <v>123</v>
      </c>
      <c r="D63" s="373" t="n">
        <v>10</v>
      </c>
      <c r="E63" s="374"/>
      <c r="F63" s="375" t="n">
        <v>10</v>
      </c>
      <c r="G63" s="376"/>
      <c r="H63" s="377" t="n">
        <v>10</v>
      </c>
      <c r="I63" s="378" t="n">
        <v>2</v>
      </c>
      <c r="J63" s="378" t="n">
        <v>7</v>
      </c>
      <c r="K63" s="379"/>
      <c r="L63" s="380"/>
      <c r="M63" s="381" t="n">
        <v>2</v>
      </c>
      <c r="N63" s="381" t="n">
        <v>4</v>
      </c>
      <c r="O63" s="381"/>
      <c r="P63" s="382" t="n">
        <v>4</v>
      </c>
      <c r="Q63" s="381" t="n">
        <v>2</v>
      </c>
      <c r="R63" s="381"/>
      <c r="S63" s="379"/>
      <c r="T63" s="382"/>
      <c r="U63" s="381"/>
      <c r="V63" s="381"/>
      <c r="W63" s="379"/>
      <c r="X63" s="383"/>
      <c r="Y63" s="384"/>
      <c r="Z63" s="385"/>
      <c r="AA63" s="385"/>
      <c r="AB63" s="386"/>
      <c r="AC63" s="387"/>
      <c r="AD63" s="346"/>
      <c r="AE63" s="7"/>
    </row>
    <row r="64" s="338" customFormat="true" ht="14.4" hidden="false" customHeight="false" outlineLevel="0" collapsed="false">
      <c r="A64" s="328"/>
      <c r="B64" s="283" t="s">
        <v>45</v>
      </c>
      <c r="C64" s="284"/>
      <c r="D64" s="77" t="n">
        <f aca="false">SUM(D60:D63)</f>
        <v>178</v>
      </c>
      <c r="E64" s="250" t="n">
        <f aca="false">SUM(E60:E63)</f>
        <v>79</v>
      </c>
      <c r="F64" s="252" t="n">
        <f aca="false">SUM(F60:F63)</f>
        <v>61</v>
      </c>
      <c r="G64" s="250" t="n">
        <f aca="false">SUM(G60:G63)</f>
        <v>79</v>
      </c>
      <c r="H64" s="252" t="n">
        <f aca="false">SUM(H60:H63)</f>
        <v>61</v>
      </c>
      <c r="I64" s="388"/>
      <c r="J64" s="78" t="n">
        <f aca="false">SUM(J60:J63)</f>
        <v>91</v>
      </c>
      <c r="K64" s="260"/>
      <c r="L64" s="347"/>
      <c r="M64" s="261"/>
      <c r="N64" s="348"/>
      <c r="O64" s="277"/>
      <c r="P64" s="285"/>
      <c r="Q64" s="258"/>
      <c r="R64" s="258"/>
      <c r="S64" s="260"/>
      <c r="T64" s="285"/>
      <c r="U64" s="258"/>
      <c r="V64" s="261"/>
      <c r="W64" s="260"/>
      <c r="X64" s="79"/>
      <c r="Y64" s="250"/>
      <c r="Z64" s="77"/>
      <c r="AA64" s="77"/>
      <c r="AB64" s="293"/>
      <c r="AC64" s="77"/>
      <c r="AD64" s="77"/>
      <c r="AE64" s="7"/>
    </row>
    <row r="65" s="336" customFormat="true" ht="12.75" hidden="false" customHeight="true" outlineLevel="0" collapsed="false">
      <c r="A65" s="328" t="s">
        <v>124</v>
      </c>
      <c r="B65" s="94" t="n">
        <v>103014</v>
      </c>
      <c r="C65" s="360" t="s">
        <v>125</v>
      </c>
      <c r="D65" s="45" t="n">
        <v>65</v>
      </c>
      <c r="E65" s="51" t="n">
        <v>65</v>
      </c>
      <c r="F65" s="83"/>
      <c r="G65" s="187" t="n">
        <v>65</v>
      </c>
      <c r="H65" s="389"/>
      <c r="I65" s="51" t="n">
        <v>9</v>
      </c>
      <c r="J65" s="51" t="n">
        <v>31</v>
      </c>
      <c r="K65" s="84"/>
      <c r="L65" s="187" t="n">
        <v>1</v>
      </c>
      <c r="M65" s="54" t="n">
        <v>10</v>
      </c>
      <c r="N65" s="54" t="n">
        <v>1</v>
      </c>
      <c r="O65" s="85" t="n">
        <v>10</v>
      </c>
      <c r="P65" s="187"/>
      <c r="Q65" s="54" t="n">
        <v>21</v>
      </c>
      <c r="R65" s="54" t="n">
        <v>13</v>
      </c>
      <c r="S65" s="84"/>
      <c r="T65" s="187" t="n">
        <v>21</v>
      </c>
      <c r="U65" s="54"/>
      <c r="V65" s="54"/>
      <c r="W65" s="84" t="n">
        <v>13</v>
      </c>
      <c r="X65" s="356"/>
      <c r="Y65" s="354"/>
      <c r="Z65" s="351"/>
      <c r="AA65" s="351"/>
      <c r="AB65" s="353"/>
      <c r="AC65" s="351"/>
      <c r="AD65" s="334"/>
      <c r="AE65" s="7"/>
    </row>
    <row r="66" s="336" customFormat="true" ht="13.8" hidden="false" customHeight="false" outlineLevel="0" collapsed="false">
      <c r="A66" s="328"/>
      <c r="B66" s="94" t="n">
        <v>103019</v>
      </c>
      <c r="C66" s="360" t="s">
        <v>126</v>
      </c>
      <c r="D66" s="390" t="n">
        <v>42</v>
      </c>
      <c r="E66" s="391" t="n">
        <v>42</v>
      </c>
      <c r="F66" s="392"/>
      <c r="G66" s="393" t="n">
        <v>42</v>
      </c>
      <c r="H66" s="394"/>
      <c r="I66" s="96"/>
      <c r="J66" s="96" t="n">
        <v>34</v>
      </c>
      <c r="K66" s="361"/>
      <c r="L66" s="362" t="n">
        <v>1</v>
      </c>
      <c r="M66" s="363"/>
      <c r="N66" s="363"/>
      <c r="O66" s="195" t="n">
        <v>2</v>
      </c>
      <c r="P66" s="71" t="n">
        <v>1</v>
      </c>
      <c r="Q66" s="363" t="n">
        <v>38</v>
      </c>
      <c r="R66" s="363" t="n">
        <v>1</v>
      </c>
      <c r="S66" s="361"/>
      <c r="T66" s="71" t="n">
        <v>4</v>
      </c>
      <c r="U66" s="363"/>
      <c r="V66" s="363"/>
      <c r="W66" s="361" t="n">
        <v>1</v>
      </c>
      <c r="X66" s="364"/>
      <c r="Y66" s="365"/>
      <c r="Z66" s="366"/>
      <c r="AA66" s="366"/>
      <c r="AB66" s="367"/>
      <c r="AC66" s="366"/>
      <c r="AD66" s="281"/>
      <c r="AE66" s="7"/>
    </row>
    <row r="67" s="336" customFormat="true" ht="13.8" hidden="false" customHeight="false" outlineLevel="0" collapsed="false">
      <c r="A67" s="328"/>
      <c r="B67" s="94" t="n">
        <v>103020</v>
      </c>
      <c r="C67" s="360" t="s">
        <v>127</v>
      </c>
      <c r="D67" s="390" t="n">
        <v>28</v>
      </c>
      <c r="E67" s="391" t="n">
        <v>26</v>
      </c>
      <c r="F67" s="392"/>
      <c r="G67" s="393" t="n">
        <v>26</v>
      </c>
      <c r="H67" s="394"/>
      <c r="I67" s="96"/>
      <c r="J67" s="96" t="n">
        <v>14</v>
      </c>
      <c r="K67" s="361"/>
      <c r="L67" s="362"/>
      <c r="M67" s="363"/>
      <c r="N67" s="363" t="n">
        <v>5</v>
      </c>
      <c r="O67" s="195"/>
      <c r="P67" s="71"/>
      <c r="Q67" s="363" t="n">
        <v>16</v>
      </c>
      <c r="R67" s="363"/>
      <c r="S67" s="361" t="n">
        <v>2</v>
      </c>
      <c r="T67" s="71" t="n">
        <v>15</v>
      </c>
      <c r="U67" s="363"/>
      <c r="V67" s="363"/>
      <c r="W67" s="361"/>
      <c r="X67" s="70"/>
      <c r="Y67" s="71"/>
      <c r="Z67" s="66"/>
      <c r="AA67" s="66"/>
      <c r="AB67" s="68"/>
      <c r="AC67" s="66"/>
      <c r="AD67" s="281"/>
      <c r="AE67" s="7"/>
    </row>
    <row r="68" s="336" customFormat="true" ht="13.8" hidden="false" customHeight="false" outlineLevel="0" collapsed="false">
      <c r="A68" s="328"/>
      <c r="B68" s="94" t="n">
        <v>103006</v>
      </c>
      <c r="C68" s="360" t="s">
        <v>128</v>
      </c>
      <c r="D68" s="390" t="n">
        <v>34</v>
      </c>
      <c r="E68" s="391"/>
      <c r="F68" s="392" t="n">
        <v>22</v>
      </c>
      <c r="G68" s="393"/>
      <c r="H68" s="394" t="n">
        <v>22</v>
      </c>
      <c r="I68" s="96" t="n">
        <v>1</v>
      </c>
      <c r="J68" s="96" t="n">
        <v>20</v>
      </c>
      <c r="K68" s="361"/>
      <c r="L68" s="362"/>
      <c r="M68" s="363"/>
      <c r="N68" s="363" t="n">
        <v>2</v>
      </c>
      <c r="O68" s="195"/>
      <c r="P68" s="71"/>
      <c r="Q68" s="363" t="n">
        <v>20</v>
      </c>
      <c r="R68" s="363"/>
      <c r="S68" s="361" t="n">
        <v>1</v>
      </c>
      <c r="T68" s="71"/>
      <c r="U68" s="363"/>
      <c r="V68" s="363"/>
      <c r="W68" s="361"/>
      <c r="X68" s="364"/>
      <c r="Y68" s="395" t="n">
        <v>12</v>
      </c>
      <c r="Z68" s="369" t="n">
        <v>12</v>
      </c>
      <c r="AA68" s="396"/>
      <c r="AB68" s="397" t="n">
        <v>12</v>
      </c>
      <c r="AC68" s="398"/>
      <c r="AD68" s="346"/>
      <c r="AE68" s="7"/>
    </row>
    <row r="69" s="336" customFormat="true" ht="21" hidden="false" customHeight="false" outlineLevel="0" collapsed="false">
      <c r="A69" s="328"/>
      <c r="B69" s="96" t="n">
        <v>103008</v>
      </c>
      <c r="C69" s="337" t="s">
        <v>129</v>
      </c>
      <c r="D69" s="66" t="n">
        <v>45</v>
      </c>
      <c r="E69" s="67"/>
      <c r="F69" s="68" t="n">
        <v>43</v>
      </c>
      <c r="G69" s="71"/>
      <c r="H69" s="151" t="n">
        <v>43</v>
      </c>
      <c r="I69" s="96" t="n">
        <v>1</v>
      </c>
      <c r="J69" s="399" t="n">
        <v>37</v>
      </c>
      <c r="K69" s="400"/>
      <c r="L69" s="401"/>
      <c r="M69" s="402"/>
      <c r="N69" s="363" t="n">
        <v>13</v>
      </c>
      <c r="O69" s="205" t="n">
        <v>1</v>
      </c>
      <c r="P69" s="71"/>
      <c r="Q69" s="402" t="n">
        <v>22</v>
      </c>
      <c r="R69" s="402"/>
      <c r="S69" s="400"/>
      <c r="T69" s="285" t="n">
        <v>12</v>
      </c>
      <c r="U69" s="402"/>
      <c r="V69" s="402"/>
      <c r="W69" s="361" t="n">
        <v>2</v>
      </c>
      <c r="X69" s="403" t="n">
        <v>1</v>
      </c>
      <c r="Y69" s="404"/>
      <c r="Z69" s="405" t="n">
        <v>1</v>
      </c>
      <c r="AA69" s="405" t="n">
        <v>1</v>
      </c>
      <c r="AB69" s="406"/>
      <c r="AC69" s="398"/>
      <c r="AD69" s="346"/>
      <c r="AE69" s="266" t="s">
        <v>130</v>
      </c>
    </row>
    <row r="70" s="336" customFormat="true" ht="14.4" hidden="false" customHeight="false" outlineLevel="0" collapsed="false">
      <c r="A70" s="328"/>
      <c r="B70" s="283" t="s">
        <v>45</v>
      </c>
      <c r="C70" s="284"/>
      <c r="D70" s="77" t="n">
        <f aca="false">SUM(D65:D69)</f>
        <v>214</v>
      </c>
      <c r="E70" s="250" t="n">
        <f aca="false">SUM(E65:E69)</f>
        <v>133</v>
      </c>
      <c r="F70" s="252" t="n">
        <f aca="false">SUM(F65:F69)</f>
        <v>65</v>
      </c>
      <c r="G70" s="250" t="n">
        <f aca="false">SUM(G65:G69)</f>
        <v>133</v>
      </c>
      <c r="H70" s="252" t="n">
        <f aca="false">SUM(H65:H69)</f>
        <v>65</v>
      </c>
      <c r="I70" s="213"/>
      <c r="J70" s="78" t="n">
        <f aca="false">SUM(J65:J69)</f>
        <v>136</v>
      </c>
      <c r="K70" s="407"/>
      <c r="L70" s="347"/>
      <c r="M70" s="261"/>
      <c r="N70" s="299"/>
      <c r="O70" s="408"/>
      <c r="P70" s="296"/>
      <c r="Q70" s="299"/>
      <c r="R70" s="299"/>
      <c r="S70" s="407"/>
      <c r="T70" s="296"/>
      <c r="U70" s="299"/>
      <c r="V70" s="299"/>
      <c r="W70" s="407"/>
      <c r="X70" s="79"/>
      <c r="Y70" s="250"/>
      <c r="Z70" s="77"/>
      <c r="AA70" s="77"/>
      <c r="AB70" s="293"/>
      <c r="AC70" s="77"/>
      <c r="AD70" s="77"/>
      <c r="AE70" s="7"/>
    </row>
    <row r="71" s="336" customFormat="true" ht="15" hidden="false" customHeight="true" outlineLevel="0" collapsed="false">
      <c r="A71" s="409" t="s">
        <v>131</v>
      </c>
      <c r="B71" s="94" t="n">
        <v>103002</v>
      </c>
      <c r="C71" s="360" t="s">
        <v>132</v>
      </c>
      <c r="D71" s="410" t="n">
        <v>82</v>
      </c>
      <c r="E71" s="411"/>
      <c r="F71" s="412" t="n">
        <v>81</v>
      </c>
      <c r="G71" s="413"/>
      <c r="H71" s="414" t="n">
        <v>81</v>
      </c>
      <c r="I71" s="51" t="n">
        <v>8</v>
      </c>
      <c r="J71" s="50" t="n">
        <v>57</v>
      </c>
      <c r="K71" s="52"/>
      <c r="L71" s="56" t="n">
        <v>3</v>
      </c>
      <c r="M71" s="57" t="n">
        <v>8</v>
      </c>
      <c r="N71" s="57" t="n">
        <v>17</v>
      </c>
      <c r="O71" s="55"/>
      <c r="P71" s="187"/>
      <c r="Q71" s="54" t="n">
        <v>26</v>
      </c>
      <c r="R71" s="54" t="n">
        <v>1</v>
      </c>
      <c r="S71" s="84" t="n">
        <v>14</v>
      </c>
      <c r="T71" s="187" t="n">
        <v>26</v>
      </c>
      <c r="U71" s="54" t="n">
        <v>1</v>
      </c>
      <c r="V71" s="57"/>
      <c r="W71" s="52" t="n">
        <v>1</v>
      </c>
      <c r="X71" s="415" t="n">
        <v>1</v>
      </c>
      <c r="Y71" s="413"/>
      <c r="Z71" s="410"/>
      <c r="AA71" s="410"/>
      <c r="AB71" s="412"/>
      <c r="AC71" s="410"/>
      <c r="AD71" s="416"/>
      <c r="AE71" s="266" t="s">
        <v>133</v>
      </c>
    </row>
    <row r="72" s="338" customFormat="true" ht="13.95" hidden="false" customHeight="true" outlineLevel="0" collapsed="false">
      <c r="A72" s="409"/>
      <c r="B72" s="96" t="n">
        <v>103004</v>
      </c>
      <c r="C72" s="337" t="s">
        <v>134</v>
      </c>
      <c r="D72" s="66" t="n">
        <v>54</v>
      </c>
      <c r="E72" s="67" t="n">
        <v>54</v>
      </c>
      <c r="F72" s="68"/>
      <c r="G72" s="71" t="n">
        <v>54</v>
      </c>
      <c r="H72" s="151"/>
      <c r="I72" s="97" t="n">
        <v>8</v>
      </c>
      <c r="J72" s="67" t="n">
        <v>35</v>
      </c>
      <c r="K72" s="70"/>
      <c r="L72" s="71" t="n">
        <v>1</v>
      </c>
      <c r="M72" s="72" t="n">
        <v>3</v>
      </c>
      <c r="N72" s="72" t="n">
        <v>11</v>
      </c>
      <c r="O72" s="73" t="n">
        <v>4</v>
      </c>
      <c r="P72" s="71"/>
      <c r="Q72" s="72" t="n">
        <v>23</v>
      </c>
      <c r="R72" s="72" t="n">
        <v>2</v>
      </c>
      <c r="S72" s="70"/>
      <c r="T72" s="71" t="n">
        <v>19</v>
      </c>
      <c r="U72" s="72"/>
      <c r="V72" s="72"/>
      <c r="W72" s="70" t="n">
        <v>2</v>
      </c>
      <c r="X72" s="417"/>
      <c r="Y72" s="393"/>
      <c r="Z72" s="390"/>
      <c r="AA72" s="390"/>
      <c r="AB72" s="392"/>
      <c r="AC72" s="390"/>
      <c r="AD72" s="281"/>
      <c r="AE72" s="7"/>
    </row>
    <row r="73" s="336" customFormat="true" ht="13.8" hidden="false" customHeight="false" outlineLevel="0" collapsed="false">
      <c r="A73" s="409"/>
      <c r="B73" s="96" t="n">
        <v>103013</v>
      </c>
      <c r="C73" s="337" t="s">
        <v>135</v>
      </c>
      <c r="D73" s="66" t="n">
        <v>57</v>
      </c>
      <c r="E73" s="67" t="n">
        <v>56</v>
      </c>
      <c r="F73" s="68"/>
      <c r="G73" s="71" t="n">
        <v>56</v>
      </c>
      <c r="H73" s="151"/>
      <c r="I73" s="67" t="n">
        <v>5</v>
      </c>
      <c r="J73" s="67" t="n">
        <v>16</v>
      </c>
      <c r="K73" s="70"/>
      <c r="L73" s="71"/>
      <c r="M73" s="72" t="n">
        <v>16</v>
      </c>
      <c r="N73" s="72" t="n">
        <v>4</v>
      </c>
      <c r="O73" s="73" t="n">
        <v>13</v>
      </c>
      <c r="P73" s="71"/>
      <c r="Q73" s="72" t="n">
        <v>15</v>
      </c>
      <c r="R73" s="72" t="n">
        <v>13</v>
      </c>
      <c r="S73" s="70"/>
      <c r="T73" s="71" t="n">
        <v>29</v>
      </c>
      <c r="U73" s="72"/>
      <c r="V73" s="72"/>
      <c r="W73" s="70" t="n">
        <v>1</v>
      </c>
      <c r="X73" s="417"/>
      <c r="Y73" s="393"/>
      <c r="Z73" s="418" t="n">
        <v>1</v>
      </c>
      <c r="AA73" s="418" t="n">
        <v>1</v>
      </c>
      <c r="AB73" s="392"/>
      <c r="AC73" s="390"/>
      <c r="AD73" s="281"/>
      <c r="AE73" s="335" t="s">
        <v>136</v>
      </c>
    </row>
    <row r="74" s="338" customFormat="true" ht="14.4" hidden="false" customHeight="false" outlineLevel="0" collapsed="false">
      <c r="A74" s="409"/>
      <c r="B74" s="283" t="s">
        <v>45</v>
      </c>
      <c r="C74" s="284"/>
      <c r="D74" s="77" t="n">
        <f aca="false">SUM(D71:D73)</f>
        <v>193</v>
      </c>
      <c r="E74" s="78" t="n">
        <f aca="false">SUM(E71:E73)</f>
        <v>110</v>
      </c>
      <c r="F74" s="293" t="n">
        <f aca="false">SUM(F71:F73)</f>
        <v>81</v>
      </c>
      <c r="G74" s="250" t="n">
        <f aca="false">SUM(G71:G73)</f>
        <v>110</v>
      </c>
      <c r="H74" s="252" t="n">
        <f aca="false">SUM(H71:H73)</f>
        <v>81</v>
      </c>
      <c r="I74" s="213"/>
      <c r="J74" s="78" t="n">
        <f aca="false">SUM(J71:J73)</f>
        <v>108</v>
      </c>
      <c r="K74" s="300"/>
      <c r="L74" s="347"/>
      <c r="M74" s="261"/>
      <c r="N74" s="299"/>
      <c r="O74" s="408"/>
      <c r="P74" s="296"/>
      <c r="Q74" s="299"/>
      <c r="R74" s="299"/>
      <c r="S74" s="407"/>
      <c r="T74" s="296"/>
      <c r="U74" s="299"/>
      <c r="V74" s="340"/>
      <c r="W74" s="300"/>
      <c r="X74" s="79"/>
      <c r="Y74" s="286"/>
      <c r="Z74" s="102"/>
      <c r="AA74" s="102"/>
      <c r="AB74" s="212"/>
      <c r="AC74" s="102"/>
      <c r="AD74" s="102"/>
      <c r="AE74" s="7"/>
    </row>
    <row r="75" s="3" customFormat="true" ht="47.4" hidden="false" customHeight="true" outlineLevel="0" collapsed="false">
      <c r="A75" s="328" t="s">
        <v>137</v>
      </c>
      <c r="B75" s="116" t="s">
        <v>138</v>
      </c>
      <c r="C75" s="116"/>
      <c r="D75" s="419"/>
      <c r="E75" s="420"/>
      <c r="F75" s="421"/>
      <c r="G75" s="422"/>
      <c r="H75" s="423"/>
      <c r="I75" s="424"/>
      <c r="J75" s="425"/>
      <c r="K75" s="426"/>
      <c r="L75" s="422"/>
      <c r="M75" s="427"/>
      <c r="N75" s="428"/>
      <c r="O75" s="429"/>
      <c r="P75" s="430"/>
      <c r="Q75" s="431"/>
      <c r="R75" s="431"/>
      <c r="S75" s="432"/>
      <c r="T75" s="430"/>
      <c r="U75" s="431"/>
      <c r="V75" s="431"/>
      <c r="W75" s="426"/>
      <c r="X75" s="433" t="n">
        <f aca="false">SUM(X56:X74)</f>
        <v>4</v>
      </c>
      <c r="Y75" s="434" t="n">
        <f aca="false">SUM(Y56:Y74)</f>
        <v>49</v>
      </c>
      <c r="Z75" s="434" t="n">
        <f aca="false">SUM(Z56:Z74)</f>
        <v>53</v>
      </c>
      <c r="AA75" s="434" t="n">
        <f aca="false">SUM(AA56:AA74)</f>
        <v>3</v>
      </c>
      <c r="AB75" s="434" t="n">
        <f aca="false">SUM(AB56:AB74)</f>
        <v>49</v>
      </c>
      <c r="AC75" s="434" t="n">
        <f aca="false">SUM(AC56:AC74)</f>
        <v>1</v>
      </c>
      <c r="AD75" s="434" t="n">
        <f aca="false">SUM(AD56:AD74)</f>
        <v>0</v>
      </c>
      <c r="AE75" s="435"/>
    </row>
    <row r="76" s="444" customFormat="true" ht="13.8" hidden="false" customHeight="false" outlineLevel="0" collapsed="false">
      <c r="A76" s="436" t="n">
        <v>103</v>
      </c>
      <c r="B76" s="437"/>
      <c r="C76" s="438"/>
      <c r="D76" s="439" t="n">
        <f aca="false">D59+D64+D70+D74</f>
        <v>766</v>
      </c>
      <c r="E76" s="321" t="n">
        <f aca="false">E59+E64+E70+E74</f>
        <v>427</v>
      </c>
      <c r="F76" s="440" t="n">
        <f aca="false">F59+F64+F70+F74</f>
        <v>280</v>
      </c>
      <c r="G76" s="321" t="n">
        <f aca="false">G59+G64+G70+G74</f>
        <v>427</v>
      </c>
      <c r="H76" s="441" t="n">
        <f aca="false">H59+H64+H70+H74</f>
        <v>280</v>
      </c>
      <c r="I76" s="321" t="n">
        <f aca="false">SUM(I56:I74)</f>
        <v>94</v>
      </c>
      <c r="J76" s="321" t="n">
        <f aca="false">J59+J64+J70+J74</f>
        <v>410</v>
      </c>
      <c r="K76" s="322" t="n">
        <f aca="false">SUM(K56:K74)</f>
        <v>0</v>
      </c>
      <c r="L76" s="325" t="n">
        <f aca="false">SUM(L56:L74)</f>
        <v>9</v>
      </c>
      <c r="M76" s="326" t="n">
        <f aca="false">SUM(M56:M74)</f>
        <v>71</v>
      </c>
      <c r="N76" s="326" t="n">
        <f aca="false">SUM(N56:N74)</f>
        <v>61</v>
      </c>
      <c r="O76" s="326" t="n">
        <f aca="false">SUM(O56:O74)</f>
        <v>57</v>
      </c>
      <c r="P76" s="325" t="n">
        <f aca="false">SUM(P56:P74)</f>
        <v>143</v>
      </c>
      <c r="Q76" s="326" t="n">
        <f aca="false">SUM(Q56:Q74)</f>
        <v>183</v>
      </c>
      <c r="R76" s="326" t="n">
        <f aca="false">SUM(R56:R74)</f>
        <v>49</v>
      </c>
      <c r="S76" s="441" t="n">
        <f aca="false">SUM(S56:S74)</f>
        <v>18</v>
      </c>
      <c r="T76" s="325" t="n">
        <f aca="false">SUM(T56:T74)</f>
        <v>142</v>
      </c>
      <c r="U76" s="326" t="n">
        <f aca="false">SUM(U56:U74)</f>
        <v>156</v>
      </c>
      <c r="V76" s="442" t="n">
        <f aca="false">SUM(V56:V74)</f>
        <v>0</v>
      </c>
      <c r="W76" s="322" t="n">
        <f aca="false">SUM(W56:W74)</f>
        <v>24</v>
      </c>
      <c r="X76" s="441" t="n">
        <f aca="false">X75</f>
        <v>4</v>
      </c>
      <c r="Y76" s="439" t="n">
        <f aca="false">Y75</f>
        <v>49</v>
      </c>
      <c r="Z76" s="439" t="n">
        <f aca="false">Z75</f>
        <v>53</v>
      </c>
      <c r="AA76" s="439" t="n">
        <f aca="false">AA75</f>
        <v>3</v>
      </c>
      <c r="AB76" s="439" t="n">
        <f aca="false">AB75</f>
        <v>49</v>
      </c>
      <c r="AC76" s="439" t="n">
        <f aca="false">AC75</f>
        <v>1</v>
      </c>
      <c r="AD76" s="439" t="n">
        <f aca="false">AD75</f>
        <v>0</v>
      </c>
      <c r="AE76" s="443"/>
    </row>
    <row r="77" s="452" customFormat="true" ht="13.8" hidden="false" customHeight="false" outlineLevel="0" collapsed="false">
      <c r="A77" s="445" t="s">
        <v>139</v>
      </c>
      <c r="B77" s="446"/>
      <c r="C77" s="447"/>
      <c r="D77" s="448" t="n">
        <f aca="false">D31+D55+D76</f>
        <v>2710</v>
      </c>
      <c r="E77" s="448" t="n">
        <f aca="false">E31+E55+E76</f>
        <v>1678</v>
      </c>
      <c r="F77" s="448" t="n">
        <f aca="false">F31+F55+F76</f>
        <v>943</v>
      </c>
      <c r="G77" s="449" t="n">
        <f aca="false">G31+G55+G76</f>
        <v>1678</v>
      </c>
      <c r="H77" s="450" t="n">
        <f aca="false">H31+H55+H76</f>
        <v>944</v>
      </c>
      <c r="I77" s="448" t="n">
        <f aca="false">I31+I55+I76</f>
        <v>306</v>
      </c>
      <c r="J77" s="449" t="n">
        <f aca="false">J31+J55+J76</f>
        <v>1232</v>
      </c>
      <c r="K77" s="450" t="n">
        <f aca="false">K31+K55+K76</f>
        <v>0</v>
      </c>
      <c r="L77" s="449" t="n">
        <f aca="false">L31+L55+L76</f>
        <v>72</v>
      </c>
      <c r="M77" s="447" t="n">
        <f aca="false">M31+M55+M76</f>
        <v>428</v>
      </c>
      <c r="N77" s="447" t="n">
        <f aca="false">N31+N55+N76</f>
        <v>266</v>
      </c>
      <c r="O77" s="450" t="n">
        <f aca="false">O31+O55+O76</f>
        <v>166</v>
      </c>
      <c r="P77" s="449" t="n">
        <f aca="false">P31+P55+P76</f>
        <v>617</v>
      </c>
      <c r="Q77" s="447" t="n">
        <f aca="false">Q31+Q55+Q76</f>
        <v>713</v>
      </c>
      <c r="R77" s="447" t="n">
        <f aca="false">R31+R55+R76</f>
        <v>179</v>
      </c>
      <c r="S77" s="450" t="n">
        <f aca="false">S31+S55+S76</f>
        <v>142</v>
      </c>
      <c r="T77" s="449" t="n">
        <f aca="false">T31+T55+T76</f>
        <v>550</v>
      </c>
      <c r="U77" s="447" t="n">
        <f aca="false">U31+U55+U76</f>
        <v>394</v>
      </c>
      <c r="V77" s="447" t="n">
        <f aca="false">V31+V55+V76</f>
        <v>5</v>
      </c>
      <c r="W77" s="450" t="n">
        <f aca="false">W31+W55+W76</f>
        <v>95</v>
      </c>
      <c r="X77" s="448" t="n">
        <f aca="false">X31+X55+X76</f>
        <v>15</v>
      </c>
      <c r="Y77" s="448" t="n">
        <f aca="false">Y31+Y55+Y76</f>
        <v>78</v>
      </c>
      <c r="Z77" s="448" t="n">
        <f aca="false">Z31+Z55+Z76</f>
        <v>88</v>
      </c>
      <c r="AA77" s="448" t="n">
        <f aca="false">AA31+AA55+AA76</f>
        <v>15</v>
      </c>
      <c r="AB77" s="448" t="n">
        <f aca="false">AB31+AB55+AB76</f>
        <v>70</v>
      </c>
      <c r="AC77" s="448" t="n">
        <f aca="false">AC31+AC55+AC76</f>
        <v>13</v>
      </c>
      <c r="AD77" s="448" t="n">
        <f aca="false">AD31+AD55+AD76</f>
        <v>0</v>
      </c>
      <c r="AE77" s="451"/>
    </row>
    <row r="78" s="456" customFormat="true" ht="13.2" hidden="false" customHeight="false" outlineLevel="0" collapsed="false">
      <c r="A78" s="453" t="s">
        <v>140</v>
      </c>
      <c r="B78" s="453"/>
      <c r="C78" s="453"/>
      <c r="D78" s="454" t="n">
        <f aca="false">D22+D63</f>
        <v>81</v>
      </c>
      <c r="E78" s="454" t="n">
        <f aca="false">E22+E63</f>
        <v>0</v>
      </c>
      <c r="F78" s="454" t="n">
        <f aca="false">F22+F63</f>
        <v>81</v>
      </c>
      <c r="G78" s="454" t="n">
        <f aca="false">G22+G63</f>
        <v>0</v>
      </c>
      <c r="H78" s="454" t="n">
        <f aca="false">H22+H63</f>
        <v>81</v>
      </c>
      <c r="I78" s="454" t="n">
        <f aca="false">I22+I63</f>
        <v>5</v>
      </c>
      <c r="J78" s="454" t="n">
        <f aca="false">J22+J63</f>
        <v>16</v>
      </c>
      <c r="K78" s="454" t="n">
        <f aca="false">K22+K63</f>
        <v>0</v>
      </c>
      <c r="L78" s="454" t="n">
        <f aca="false">L22+L63</f>
        <v>8</v>
      </c>
      <c r="M78" s="454" t="n">
        <f aca="false">M22+M63</f>
        <v>59</v>
      </c>
      <c r="N78" s="454" t="n">
        <f aca="false">N22+N63</f>
        <v>6</v>
      </c>
      <c r="O78" s="454" t="n">
        <f aca="false">O22+O63</f>
        <v>0</v>
      </c>
      <c r="P78" s="454" t="n">
        <f aca="false">P22+P63</f>
        <v>43</v>
      </c>
      <c r="Q78" s="454" t="n">
        <f aca="false">Q22+Q63</f>
        <v>2</v>
      </c>
      <c r="R78" s="454" t="n">
        <f aca="false">R22+R63</f>
        <v>0</v>
      </c>
      <c r="S78" s="454" t="n">
        <f aca="false">S22+S63</f>
        <v>6</v>
      </c>
      <c r="T78" s="454" t="n">
        <f aca="false">T22+T63</f>
        <v>0</v>
      </c>
      <c r="U78" s="454" t="n">
        <f aca="false">U22+U63</f>
        <v>13</v>
      </c>
      <c r="V78" s="454" t="n">
        <f aca="false">V22+V63</f>
        <v>5</v>
      </c>
      <c r="W78" s="454" t="n">
        <f aca="false">W22+W63</f>
        <v>0</v>
      </c>
      <c r="X78" s="454" t="n">
        <f aca="false">X22+X63</f>
        <v>0</v>
      </c>
      <c r="Y78" s="454" t="n">
        <f aca="false">Y22+Y63</f>
        <v>0</v>
      </c>
      <c r="Z78" s="454" t="n">
        <f aca="false">Z22+Z63</f>
        <v>0</v>
      </c>
      <c r="AA78" s="454" t="n">
        <f aca="false">AA22+AA63</f>
        <v>0</v>
      </c>
      <c r="AB78" s="454" t="n">
        <f aca="false">AB22+AB63</f>
        <v>0</v>
      </c>
      <c r="AC78" s="454" t="n">
        <f aca="false">AC22+AC63</f>
        <v>0</v>
      </c>
      <c r="AD78" s="454" t="n">
        <f aca="false">AD22+AD63</f>
        <v>0</v>
      </c>
      <c r="AE78" s="455"/>
    </row>
  </sheetData>
  <mergeCells count="41">
    <mergeCell ref="B1:W1"/>
    <mergeCell ref="X1:AA1"/>
    <mergeCell ref="A2:A4"/>
    <mergeCell ref="B2:B4"/>
    <mergeCell ref="C2:C4"/>
    <mergeCell ref="D2:D4"/>
    <mergeCell ref="L2:O2"/>
    <mergeCell ref="P2:S2"/>
    <mergeCell ref="T2:W2"/>
    <mergeCell ref="X2:X4"/>
    <mergeCell ref="Y2:AD2"/>
    <mergeCell ref="E3:F3"/>
    <mergeCell ref="G3:H3"/>
    <mergeCell ref="J3:K3"/>
    <mergeCell ref="Y3:Y4"/>
    <mergeCell ref="Z3:Z4"/>
    <mergeCell ref="AA3:AC3"/>
    <mergeCell ref="AD3:AD4"/>
    <mergeCell ref="E4:F4"/>
    <mergeCell ref="G4:H4"/>
    <mergeCell ref="J4:K4"/>
    <mergeCell ref="A5:A7"/>
    <mergeCell ref="A8:A11"/>
    <mergeCell ref="A12:A15"/>
    <mergeCell ref="A16:A19"/>
    <mergeCell ref="A20:A21"/>
    <mergeCell ref="B20:C20"/>
    <mergeCell ref="A22:A25"/>
    <mergeCell ref="A26:A29"/>
    <mergeCell ref="A32:A35"/>
    <mergeCell ref="A36:A40"/>
    <mergeCell ref="A41:A44"/>
    <mergeCell ref="A45:A50"/>
    <mergeCell ref="A51:A53"/>
    <mergeCell ref="B54:C54"/>
    <mergeCell ref="A56:A59"/>
    <mergeCell ref="A60:A64"/>
    <mergeCell ref="A65:A70"/>
    <mergeCell ref="A71:A74"/>
    <mergeCell ref="B75:C75"/>
    <mergeCell ref="A78:C78"/>
  </mergeCells>
  <printOptions headings="false" gridLines="false" gridLinesSet="true" horizontalCentered="false" verticalCentered="false"/>
  <pageMargins left="0.315277777777778" right="0.315277777777778" top="0.354166666666667" bottom="0.354166666666667" header="0.511811023622047" footer="0.511811023622047"/>
  <pageSetup paperSize="9" scale="9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55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W324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pane xSplit="2" ySplit="3" topLeftCell="D136" activePane="bottomRight" state="frozen"/>
      <selection pane="topLeft" activeCell="A1" activeCellId="0" sqref="A1"/>
      <selection pane="topRight" activeCell="D1" activeCellId="0" sqref="D1"/>
      <selection pane="bottomLeft" activeCell="A136" activeCellId="0" sqref="A136"/>
      <selection pane="bottomRight" activeCell="F14" activeCellId="0" sqref="F14"/>
    </sheetView>
  </sheetViews>
  <sheetFormatPr defaultColWidth="9.09765625" defaultRowHeight="14.4" zeroHeight="false" outlineLevelRow="0" outlineLevelCol="0"/>
  <cols>
    <col collapsed="false" customWidth="true" hidden="false" outlineLevel="0" max="1" min="1" style="457" width="13.33"/>
    <col collapsed="false" customWidth="true" hidden="false" outlineLevel="0" max="2" min="2" style="457" width="20.55"/>
    <col collapsed="false" customWidth="false" hidden="false" outlineLevel="0" max="3" min="3" style="457" width="9.1"/>
    <col collapsed="false" customWidth="true" hidden="false" outlineLevel="0" max="4" min="4" style="457" width="12.44"/>
    <col collapsed="false" customWidth="true" hidden="false" outlineLevel="0" max="5" min="5" style="457" width="41"/>
    <col collapsed="false" customWidth="true" hidden="false" outlineLevel="0" max="6" min="6" style="457" width="13.55"/>
    <col collapsed="false" customWidth="true" hidden="false" outlineLevel="0" max="7" min="7" style="458" width="12.44"/>
    <col collapsed="false" customWidth="true" hidden="false" outlineLevel="0" max="9" min="8" style="459" width="6.11"/>
    <col collapsed="false" customWidth="true" hidden="false" outlineLevel="0" max="11" min="10" style="460" width="5.33"/>
    <col collapsed="false" customWidth="true" hidden="false" outlineLevel="0" max="12" min="12" style="461" width="5"/>
    <col collapsed="false" customWidth="true" hidden="false" outlineLevel="0" max="13" min="13" style="461" width="5.11"/>
    <col collapsed="false" customWidth="true" hidden="false" outlineLevel="0" max="14" min="14" style="458" width="16.44"/>
    <col collapsed="false" customWidth="true" hidden="false" outlineLevel="0" max="15" min="15" style="462" width="14.78"/>
    <col collapsed="false" customWidth="true" hidden="false" outlineLevel="0" max="16" min="16" style="457" width="23.55"/>
    <col collapsed="false" customWidth="true" hidden="false" outlineLevel="0" max="17" min="17" style="457" width="22.1"/>
    <col collapsed="false" customWidth="false" hidden="false" outlineLevel="0" max="248" min="18" style="457" width="9.1"/>
    <col collapsed="false" customWidth="true" hidden="false" outlineLevel="0" max="249" min="249" style="457" width="19.67"/>
    <col collapsed="false" customWidth="false" hidden="false" outlineLevel="0" max="250" min="250" style="457" width="9.1"/>
    <col collapsed="false" customWidth="true" hidden="false" outlineLevel="0" max="251" min="251" style="457" width="13.33"/>
    <col collapsed="false" customWidth="true" hidden="false" outlineLevel="0" max="252" min="252" style="457" width="41.11"/>
    <col collapsed="false" customWidth="true" hidden="false" outlineLevel="0" max="253" min="253" style="457" width="13.55"/>
    <col collapsed="false" customWidth="true" hidden="false" outlineLevel="0" max="254" min="254" style="457" width="11.55"/>
    <col collapsed="false" customWidth="true" hidden="false" outlineLevel="0" max="256" min="255" style="457" width="7.66"/>
    <col collapsed="false" customWidth="true" hidden="false" outlineLevel="0" max="257" min="257" style="457" width="7.33"/>
    <col collapsed="false" customWidth="true" hidden="false" outlineLevel="0" max="258" min="258" style="457" width="6.66"/>
    <col collapsed="false" customWidth="true" hidden="false" outlineLevel="0" max="259" min="259" style="457" width="7.33"/>
    <col collapsed="false" customWidth="true" hidden="false" outlineLevel="0" max="260" min="260" style="457" width="6.66"/>
    <col collapsed="false" customWidth="true" hidden="false" outlineLevel="0" max="261" min="261" style="457" width="17.66"/>
    <col collapsed="false" customWidth="true" hidden="false" outlineLevel="0" max="262" min="262" style="457" width="10.34"/>
    <col collapsed="false" customWidth="false" hidden="false" outlineLevel="0" max="504" min="263" style="457" width="9.1"/>
    <col collapsed="false" customWidth="true" hidden="false" outlineLevel="0" max="505" min="505" style="457" width="19.67"/>
    <col collapsed="false" customWidth="false" hidden="false" outlineLevel="0" max="506" min="506" style="457" width="9.1"/>
    <col collapsed="false" customWidth="true" hidden="false" outlineLevel="0" max="507" min="507" style="457" width="13.33"/>
    <col collapsed="false" customWidth="true" hidden="false" outlineLevel="0" max="508" min="508" style="457" width="41.11"/>
    <col collapsed="false" customWidth="true" hidden="false" outlineLevel="0" max="509" min="509" style="457" width="13.55"/>
    <col collapsed="false" customWidth="true" hidden="false" outlineLevel="0" max="510" min="510" style="457" width="11.55"/>
    <col collapsed="false" customWidth="true" hidden="false" outlineLevel="0" max="512" min="511" style="457" width="7.66"/>
    <col collapsed="false" customWidth="true" hidden="false" outlineLevel="0" max="513" min="513" style="457" width="7.33"/>
    <col collapsed="false" customWidth="true" hidden="false" outlineLevel="0" max="514" min="514" style="457" width="6.66"/>
    <col collapsed="false" customWidth="true" hidden="false" outlineLevel="0" max="515" min="515" style="457" width="7.33"/>
    <col collapsed="false" customWidth="true" hidden="false" outlineLevel="0" max="516" min="516" style="457" width="6.66"/>
    <col collapsed="false" customWidth="true" hidden="false" outlineLevel="0" max="517" min="517" style="457" width="17.66"/>
    <col collapsed="false" customWidth="true" hidden="false" outlineLevel="0" max="518" min="518" style="457" width="10.34"/>
    <col collapsed="false" customWidth="false" hidden="false" outlineLevel="0" max="760" min="519" style="457" width="9.1"/>
    <col collapsed="false" customWidth="true" hidden="false" outlineLevel="0" max="761" min="761" style="457" width="19.67"/>
    <col collapsed="false" customWidth="false" hidden="false" outlineLevel="0" max="762" min="762" style="457" width="9.1"/>
    <col collapsed="false" customWidth="true" hidden="false" outlineLevel="0" max="763" min="763" style="457" width="13.33"/>
    <col collapsed="false" customWidth="true" hidden="false" outlineLevel="0" max="764" min="764" style="457" width="41.11"/>
    <col collapsed="false" customWidth="true" hidden="false" outlineLevel="0" max="765" min="765" style="457" width="13.55"/>
    <col collapsed="false" customWidth="true" hidden="false" outlineLevel="0" max="766" min="766" style="457" width="11.55"/>
    <col collapsed="false" customWidth="true" hidden="false" outlineLevel="0" max="768" min="767" style="457" width="7.66"/>
    <col collapsed="false" customWidth="true" hidden="false" outlineLevel="0" max="769" min="769" style="457" width="7.33"/>
    <col collapsed="false" customWidth="true" hidden="false" outlineLevel="0" max="770" min="770" style="457" width="6.66"/>
    <col collapsed="false" customWidth="true" hidden="false" outlineLevel="0" max="771" min="771" style="457" width="7.33"/>
    <col collapsed="false" customWidth="true" hidden="false" outlineLevel="0" max="772" min="772" style="457" width="6.66"/>
    <col collapsed="false" customWidth="true" hidden="false" outlineLevel="0" max="773" min="773" style="457" width="17.66"/>
    <col collapsed="false" customWidth="true" hidden="false" outlineLevel="0" max="774" min="774" style="457" width="10.34"/>
    <col collapsed="false" customWidth="false" hidden="false" outlineLevel="0" max="1016" min="775" style="457" width="9.1"/>
    <col collapsed="false" customWidth="true" hidden="false" outlineLevel="0" max="1017" min="1017" style="457" width="19.67"/>
    <col collapsed="false" customWidth="false" hidden="false" outlineLevel="0" max="1018" min="1018" style="457" width="9.1"/>
    <col collapsed="false" customWidth="true" hidden="false" outlineLevel="0" max="1019" min="1019" style="457" width="13.33"/>
    <col collapsed="false" customWidth="true" hidden="false" outlineLevel="0" max="1020" min="1020" style="457" width="41.11"/>
    <col collapsed="false" customWidth="true" hidden="false" outlineLevel="0" max="1021" min="1021" style="457" width="13.55"/>
    <col collapsed="false" customWidth="true" hidden="false" outlineLevel="0" max="1022" min="1022" style="457" width="11.55"/>
    <col collapsed="false" customWidth="true" hidden="false" outlineLevel="0" max="1024" min="1023" style="457" width="7.66"/>
  </cols>
  <sheetData>
    <row r="1" s="471" customFormat="true" ht="25.5" hidden="false" customHeight="true" outlineLevel="0" collapsed="false">
      <c r="A1" s="463" t="s">
        <v>141</v>
      </c>
      <c r="B1" s="463"/>
      <c r="C1" s="463"/>
      <c r="D1" s="463"/>
      <c r="E1" s="464" t="s">
        <v>0</v>
      </c>
      <c r="F1" s="465"/>
      <c r="G1" s="466"/>
      <c r="H1" s="467"/>
      <c r="I1" s="467"/>
      <c r="J1" s="468"/>
      <c r="K1" s="468"/>
      <c r="L1" s="468"/>
      <c r="M1" s="468"/>
      <c r="N1" s="469" t="n">
        <v>44636</v>
      </c>
      <c r="O1" s="470"/>
    </row>
    <row r="2" s="471" customFormat="true" ht="14.4" hidden="false" customHeight="true" outlineLevel="0" collapsed="false">
      <c r="A2" s="472" t="s">
        <v>142</v>
      </c>
      <c r="B2" s="473" t="s">
        <v>143</v>
      </c>
      <c r="C2" s="474" t="s">
        <v>2</v>
      </c>
      <c r="D2" s="474" t="s">
        <v>4</v>
      </c>
      <c r="E2" s="475" t="s">
        <v>144</v>
      </c>
      <c r="F2" s="472" t="s">
        <v>145</v>
      </c>
      <c r="G2" s="476" t="s">
        <v>146</v>
      </c>
      <c r="H2" s="477" t="s">
        <v>147</v>
      </c>
      <c r="I2" s="477"/>
      <c r="J2" s="477" t="s">
        <v>148</v>
      </c>
      <c r="K2" s="477"/>
      <c r="L2" s="477" t="s">
        <v>149</v>
      </c>
      <c r="M2" s="477"/>
      <c r="N2" s="472" t="s">
        <v>150</v>
      </c>
      <c r="O2" s="470"/>
    </row>
    <row r="3" s="471" customFormat="true" ht="15" hidden="false" customHeight="false" outlineLevel="0" collapsed="false">
      <c r="A3" s="472"/>
      <c r="B3" s="473"/>
      <c r="C3" s="474"/>
      <c r="D3" s="474"/>
      <c r="E3" s="475"/>
      <c r="F3" s="472"/>
      <c r="G3" s="476"/>
      <c r="H3" s="478" t="s">
        <v>151</v>
      </c>
      <c r="I3" s="479" t="s">
        <v>152</v>
      </c>
      <c r="J3" s="478" t="s">
        <v>151</v>
      </c>
      <c r="K3" s="479" t="s">
        <v>152</v>
      </c>
      <c r="L3" s="480" t="s">
        <v>151</v>
      </c>
      <c r="M3" s="481" t="s">
        <v>152</v>
      </c>
      <c r="N3" s="472"/>
      <c r="O3" s="470"/>
    </row>
    <row r="4" s="493" customFormat="true" ht="14.4" hidden="false" customHeight="true" outlineLevel="0" collapsed="false">
      <c r="A4" s="482" t="s">
        <v>153</v>
      </c>
      <c r="B4" s="473" t="s">
        <v>154</v>
      </c>
      <c r="C4" s="483" t="n">
        <v>959</v>
      </c>
      <c r="D4" s="483" t="s">
        <v>134</v>
      </c>
      <c r="E4" s="484" t="s">
        <v>155</v>
      </c>
      <c r="F4" s="485" t="n">
        <f aca="false">Количество!I57</f>
        <v>53</v>
      </c>
      <c r="G4" s="486" t="s">
        <v>156</v>
      </c>
      <c r="H4" s="487" t="n">
        <v>1</v>
      </c>
      <c r="I4" s="488" t="n">
        <v>1</v>
      </c>
      <c r="J4" s="487"/>
      <c r="K4" s="489"/>
      <c r="L4" s="487"/>
      <c r="M4" s="490"/>
      <c r="N4" s="491" t="s">
        <v>157</v>
      </c>
      <c r="O4" s="492" t="s">
        <v>158</v>
      </c>
    </row>
    <row r="5" s="493" customFormat="true" ht="14.4" hidden="false" customHeight="false" outlineLevel="0" collapsed="false">
      <c r="A5" s="482"/>
      <c r="B5" s="473"/>
      <c r="C5" s="494" t="n">
        <v>908</v>
      </c>
      <c r="D5" s="494" t="s">
        <v>118</v>
      </c>
      <c r="E5" s="495" t="s">
        <v>159</v>
      </c>
      <c r="F5" s="496" t="n">
        <f aca="false">Количество!I76-Количество!I57</f>
        <v>41</v>
      </c>
      <c r="G5" s="497" t="s">
        <v>160</v>
      </c>
      <c r="H5" s="498" t="n">
        <v>1</v>
      </c>
      <c r="I5" s="499" t="n">
        <v>1</v>
      </c>
      <c r="J5" s="500"/>
      <c r="K5" s="501"/>
      <c r="L5" s="500"/>
      <c r="M5" s="502"/>
      <c r="N5" s="503" t="s">
        <v>156</v>
      </c>
      <c r="O5" s="492" t="s">
        <v>161</v>
      </c>
    </row>
    <row r="6" s="471" customFormat="true" ht="14.4" hidden="false" customHeight="false" outlineLevel="0" collapsed="false">
      <c r="A6" s="482"/>
      <c r="B6" s="473"/>
      <c r="C6" s="504" t="n">
        <v>905</v>
      </c>
      <c r="D6" s="504" t="s">
        <v>75</v>
      </c>
      <c r="E6" s="505" t="s">
        <v>162</v>
      </c>
      <c r="F6" s="506" t="n">
        <f aca="false">Количество!I34+Количество!I37+Количество!I41+Количество!I43+Количество!I47+Количество!I49+Количество!I51+Количество!I52</f>
        <v>56</v>
      </c>
      <c r="G6" s="507" t="s">
        <v>156</v>
      </c>
      <c r="H6" s="508"/>
      <c r="I6" s="509"/>
      <c r="J6" s="508"/>
      <c r="K6" s="510"/>
      <c r="L6" s="508"/>
      <c r="M6" s="511"/>
      <c r="N6" s="512" t="s">
        <v>156</v>
      </c>
      <c r="O6" s="513"/>
      <c r="Q6" s="457"/>
      <c r="R6" s="457"/>
      <c r="S6" s="457"/>
      <c r="T6" s="457"/>
      <c r="U6" s="457"/>
      <c r="V6" s="457"/>
      <c r="W6" s="457"/>
    </row>
    <row r="7" s="471" customFormat="true" ht="14.4" hidden="false" customHeight="false" outlineLevel="0" collapsed="false">
      <c r="A7" s="482"/>
      <c r="B7" s="473"/>
      <c r="C7" s="514" t="n">
        <v>903</v>
      </c>
      <c r="D7" s="514" t="s">
        <v>92</v>
      </c>
      <c r="E7" s="515" t="s">
        <v>163</v>
      </c>
      <c r="F7" s="506" t="n">
        <f aca="false">Количество!I33+Количество!I36+Количество!I39+Количество!I42+Количество!I45+Количество!I46+Количество!I48</f>
        <v>56</v>
      </c>
      <c r="G7" s="507" t="s">
        <v>156</v>
      </c>
      <c r="H7" s="508"/>
      <c r="I7" s="509"/>
      <c r="J7" s="508"/>
      <c r="K7" s="510"/>
      <c r="L7" s="508"/>
      <c r="M7" s="511"/>
      <c r="N7" s="512" t="s">
        <v>156</v>
      </c>
      <c r="O7" s="516"/>
      <c r="Q7" s="457"/>
      <c r="R7" s="457"/>
      <c r="S7" s="457"/>
      <c r="T7" s="457"/>
      <c r="U7" s="457"/>
      <c r="V7" s="457"/>
      <c r="W7" s="457"/>
    </row>
    <row r="8" s="471" customFormat="true" ht="14.4" hidden="false" customHeight="false" outlineLevel="0" collapsed="false">
      <c r="A8" s="482"/>
      <c r="B8" s="473"/>
      <c r="C8" s="517" t="n">
        <v>891</v>
      </c>
      <c r="D8" s="517" t="s">
        <v>44</v>
      </c>
      <c r="E8" s="518" t="s">
        <v>164</v>
      </c>
      <c r="F8" s="519" t="n">
        <f aca="false">Количество!I10+Количество!I13+Количество!I14+Количество!I22+Количество!I8+Количество!I27+Количество!I17+Количество!I23+Количество!I24+Количество!I28</f>
        <v>48</v>
      </c>
      <c r="G8" s="520" t="s">
        <v>156</v>
      </c>
      <c r="H8" s="521"/>
      <c r="I8" s="522"/>
      <c r="J8" s="521"/>
      <c r="K8" s="523"/>
      <c r="L8" s="521"/>
      <c r="M8" s="524"/>
      <c r="N8" s="525" t="s">
        <v>156</v>
      </c>
      <c r="O8" s="513"/>
      <c r="Q8" s="457"/>
      <c r="R8" s="457"/>
      <c r="S8" s="457"/>
      <c r="T8" s="457"/>
      <c r="U8" s="457"/>
      <c r="V8" s="457"/>
      <c r="W8" s="457"/>
    </row>
    <row r="9" s="471" customFormat="true" ht="15" hidden="false" customHeight="false" outlineLevel="0" collapsed="false">
      <c r="A9" s="482"/>
      <c r="B9" s="473"/>
      <c r="C9" s="526" t="n">
        <v>956</v>
      </c>
      <c r="D9" s="526" t="s">
        <v>165</v>
      </c>
      <c r="E9" s="527" t="s">
        <v>166</v>
      </c>
      <c r="F9" s="528" t="n">
        <f aca="false">Количество!I26+Количество!I5+Количество!I16+Количество!I9+Количество!I6</f>
        <v>52</v>
      </c>
      <c r="G9" s="529" t="s">
        <v>156</v>
      </c>
      <c r="H9" s="530"/>
      <c r="I9" s="531"/>
      <c r="J9" s="530"/>
      <c r="K9" s="532"/>
      <c r="L9" s="530"/>
      <c r="M9" s="532"/>
      <c r="N9" s="533" t="s">
        <v>156</v>
      </c>
      <c r="O9" s="513"/>
      <c r="Q9" s="457"/>
      <c r="R9" s="457"/>
      <c r="S9" s="457"/>
      <c r="T9" s="457"/>
      <c r="U9" s="457"/>
      <c r="V9" s="457"/>
      <c r="W9" s="457"/>
    </row>
    <row r="10" s="545" customFormat="true" ht="14.4" hidden="false" customHeight="true" outlineLevel="0" collapsed="false">
      <c r="A10" s="534" t="s">
        <v>167</v>
      </c>
      <c r="B10" s="535" t="s">
        <v>18</v>
      </c>
      <c r="C10" s="483" t="n">
        <v>908</v>
      </c>
      <c r="D10" s="483" t="s">
        <v>118</v>
      </c>
      <c r="E10" s="484" t="s">
        <v>168</v>
      </c>
      <c r="F10" s="536" t="n">
        <f aca="false">Количество!E59</f>
        <v>105</v>
      </c>
      <c r="G10" s="537" t="n">
        <f aca="false">F10/15</f>
        <v>7</v>
      </c>
      <c r="H10" s="538" t="n">
        <v>1</v>
      </c>
      <c r="I10" s="539" t="n">
        <v>1</v>
      </c>
      <c r="J10" s="540"/>
      <c r="K10" s="541"/>
      <c r="L10" s="542"/>
      <c r="M10" s="541"/>
      <c r="N10" s="543" t="n">
        <f aca="false">G10+I10+K10+M10</f>
        <v>8</v>
      </c>
      <c r="O10" s="544" t="s">
        <v>169</v>
      </c>
    </row>
    <row r="11" s="545" customFormat="true" ht="14.4" hidden="false" customHeight="false" outlineLevel="0" collapsed="false">
      <c r="A11" s="534"/>
      <c r="B11" s="535"/>
      <c r="C11" s="546" t="n">
        <v>959</v>
      </c>
      <c r="D11" s="546" t="s">
        <v>134</v>
      </c>
      <c r="E11" s="547" t="s">
        <v>170</v>
      </c>
      <c r="F11" s="548" t="n">
        <f aca="false">Количество!E70</f>
        <v>133</v>
      </c>
      <c r="G11" s="549" t="n">
        <f aca="false">F11/15</f>
        <v>8.86666666666667</v>
      </c>
      <c r="H11" s="550"/>
      <c r="I11" s="551"/>
      <c r="J11" s="552"/>
      <c r="K11" s="553"/>
      <c r="L11" s="550"/>
      <c r="M11" s="554"/>
      <c r="N11" s="555" t="n">
        <f aca="false">G11+I11+K11+M11</f>
        <v>8.86666666666667</v>
      </c>
      <c r="O11" s="513"/>
    </row>
    <row r="12" s="545" customFormat="true" ht="24" hidden="false" customHeight="false" outlineLevel="0" collapsed="false">
      <c r="A12" s="534"/>
      <c r="B12" s="535"/>
      <c r="C12" s="546" t="n">
        <v>887</v>
      </c>
      <c r="D12" s="546" t="s">
        <v>111</v>
      </c>
      <c r="E12" s="547" t="s">
        <v>171</v>
      </c>
      <c r="F12" s="496" t="n">
        <f aca="false">Количество!E64</f>
        <v>79</v>
      </c>
      <c r="G12" s="549" t="n">
        <f aca="false">F12/15</f>
        <v>5.26666666666667</v>
      </c>
      <c r="H12" s="556" t="n">
        <v>1</v>
      </c>
      <c r="I12" s="557" t="n">
        <v>1</v>
      </c>
      <c r="J12" s="558" t="s">
        <v>172</v>
      </c>
      <c r="K12" s="559" t="s">
        <v>172</v>
      </c>
      <c r="L12" s="556"/>
      <c r="M12" s="560"/>
      <c r="N12" s="555" t="n">
        <v>7.3</v>
      </c>
      <c r="O12" s="492" t="s">
        <v>173</v>
      </c>
    </row>
    <row r="13" s="545" customFormat="true" ht="14.4" hidden="false" customHeight="false" outlineLevel="0" collapsed="false">
      <c r="A13" s="534"/>
      <c r="B13" s="535"/>
      <c r="C13" s="546" t="n">
        <v>888</v>
      </c>
      <c r="D13" s="546" t="s">
        <v>121</v>
      </c>
      <c r="E13" s="547" t="s">
        <v>174</v>
      </c>
      <c r="F13" s="561" t="n">
        <f aca="false">Количество!E74</f>
        <v>110</v>
      </c>
      <c r="G13" s="555" t="n">
        <f aca="false">F13/15</f>
        <v>7.33333333333333</v>
      </c>
      <c r="H13" s="562"/>
      <c r="I13" s="563"/>
      <c r="J13" s="564" t="n">
        <v>1</v>
      </c>
      <c r="K13" s="565" t="n">
        <v>1</v>
      </c>
      <c r="L13" s="562"/>
      <c r="M13" s="566"/>
      <c r="N13" s="549" t="n">
        <f aca="false">G13+I13+K13+M13</f>
        <v>8.33333333333333</v>
      </c>
      <c r="O13" s="492" t="s">
        <v>175</v>
      </c>
    </row>
    <row r="14" s="545" customFormat="true" ht="14.4" hidden="false" customHeight="false" outlineLevel="0" collapsed="false">
      <c r="A14" s="534"/>
      <c r="B14" s="535"/>
      <c r="C14" s="546" t="n">
        <v>869</v>
      </c>
      <c r="D14" s="546" t="s">
        <v>128</v>
      </c>
      <c r="E14" s="547" t="s">
        <v>176</v>
      </c>
      <c r="F14" s="548"/>
      <c r="G14" s="567"/>
      <c r="H14" s="556"/>
      <c r="I14" s="557"/>
      <c r="J14" s="558" t="n">
        <f aca="false">Количество!AB75-1</f>
        <v>48</v>
      </c>
      <c r="K14" s="559" t="n">
        <f aca="false">J14/5</f>
        <v>9.6</v>
      </c>
      <c r="L14" s="556" t="n">
        <f aca="false">Количество!AA75</f>
        <v>3</v>
      </c>
      <c r="M14" s="568" t="n">
        <v>1</v>
      </c>
      <c r="N14" s="555" t="n">
        <f aca="false">G14+I14+K14+M14</f>
        <v>10.6</v>
      </c>
      <c r="O14" s="513"/>
    </row>
    <row r="15" customFormat="false" ht="14.4" hidden="false" customHeight="false" outlineLevel="0" collapsed="false">
      <c r="A15" s="534"/>
      <c r="B15" s="535"/>
      <c r="C15" s="514" t="n">
        <v>903</v>
      </c>
      <c r="D15" s="514" t="s">
        <v>92</v>
      </c>
      <c r="E15" s="569" t="s">
        <v>177</v>
      </c>
      <c r="F15" s="506" t="n">
        <f aca="false">Количество!E33</f>
        <v>72</v>
      </c>
      <c r="G15" s="512" t="n">
        <f aca="false">F15/15</f>
        <v>4.8</v>
      </c>
      <c r="H15" s="508"/>
      <c r="I15" s="509"/>
      <c r="J15" s="570"/>
      <c r="K15" s="510"/>
      <c r="L15" s="508"/>
      <c r="M15" s="511"/>
      <c r="N15" s="512" t="n">
        <f aca="false">G15+I15+K15+M15</f>
        <v>4.8</v>
      </c>
      <c r="O15" s="513"/>
    </row>
    <row r="16" customFormat="false" ht="14.4" hidden="false" customHeight="false" outlineLevel="0" collapsed="false">
      <c r="A16" s="534"/>
      <c r="B16" s="535"/>
      <c r="C16" s="514" t="n">
        <v>905</v>
      </c>
      <c r="D16" s="514" t="s">
        <v>75</v>
      </c>
      <c r="E16" s="569" t="s">
        <v>86</v>
      </c>
      <c r="F16" s="506" t="n">
        <f aca="false">Количество!E39-3</f>
        <v>81</v>
      </c>
      <c r="G16" s="507" t="n">
        <f aca="false">F16/15</f>
        <v>5.4</v>
      </c>
      <c r="H16" s="508"/>
      <c r="I16" s="509"/>
      <c r="J16" s="570"/>
      <c r="K16" s="510"/>
      <c r="L16" s="508"/>
      <c r="M16" s="511"/>
      <c r="N16" s="512" t="n">
        <f aca="false">G16+I16+K16+M16</f>
        <v>5.4</v>
      </c>
      <c r="O16" s="513"/>
    </row>
    <row r="17" customFormat="false" ht="14.4" hidden="false" customHeight="false" outlineLevel="0" collapsed="false">
      <c r="A17" s="534"/>
      <c r="B17" s="535"/>
      <c r="C17" s="514" t="n">
        <v>892</v>
      </c>
      <c r="D17" s="514" t="s">
        <v>104</v>
      </c>
      <c r="E17" s="569" t="s">
        <v>178</v>
      </c>
      <c r="F17" s="506" t="n">
        <f aca="false">Количество!E44</f>
        <v>125</v>
      </c>
      <c r="G17" s="507" t="n">
        <f aca="false">F17/15</f>
        <v>8.33333333333333</v>
      </c>
      <c r="H17" s="508" t="n">
        <v>2</v>
      </c>
      <c r="I17" s="509" t="n">
        <v>2</v>
      </c>
      <c r="J17" s="570"/>
      <c r="K17" s="510"/>
      <c r="L17" s="508"/>
      <c r="M17" s="511"/>
      <c r="N17" s="512" t="n">
        <f aca="false">G17+I17+K17+M17</f>
        <v>10.3333333333333</v>
      </c>
      <c r="O17" s="571" t="s">
        <v>179</v>
      </c>
      <c r="P17" s="572"/>
      <c r="Q17" s="572"/>
    </row>
    <row r="18" customFormat="false" ht="14.4" hidden="false" customHeight="false" outlineLevel="0" collapsed="false">
      <c r="A18" s="534"/>
      <c r="B18" s="535"/>
      <c r="C18" s="514" t="n">
        <v>913</v>
      </c>
      <c r="D18" s="514" t="s">
        <v>78</v>
      </c>
      <c r="E18" s="569" t="s">
        <v>180</v>
      </c>
      <c r="F18" s="506" t="n">
        <f aca="false">Количество!E50</f>
        <v>95</v>
      </c>
      <c r="G18" s="507" t="n">
        <f aca="false">F18/15</f>
        <v>6.33333333333333</v>
      </c>
      <c r="H18" s="508"/>
      <c r="I18" s="509"/>
      <c r="J18" s="570"/>
      <c r="K18" s="510"/>
      <c r="L18" s="508"/>
      <c r="M18" s="511"/>
      <c r="N18" s="512" t="n">
        <f aca="false">G18+I18+K18+M18</f>
        <v>6.33333333333333</v>
      </c>
      <c r="O18" s="513"/>
    </row>
    <row r="19" customFormat="false" ht="24" hidden="false" customHeight="false" outlineLevel="0" collapsed="false">
      <c r="A19" s="534"/>
      <c r="B19" s="535"/>
      <c r="C19" s="573" t="n">
        <v>893</v>
      </c>
      <c r="D19" s="573" t="s">
        <v>89</v>
      </c>
      <c r="E19" s="574" t="s">
        <v>181</v>
      </c>
      <c r="F19" s="506" t="n">
        <f aca="false">Количество!E53-1</f>
        <v>124</v>
      </c>
      <c r="G19" s="507" t="n">
        <f aca="false">F19/15</f>
        <v>8.26666666666667</v>
      </c>
      <c r="H19" s="508" t="n">
        <v>2</v>
      </c>
      <c r="I19" s="509" t="n">
        <v>1</v>
      </c>
      <c r="J19" s="570"/>
      <c r="K19" s="510"/>
      <c r="L19" s="508"/>
      <c r="M19" s="511"/>
      <c r="N19" s="512" t="n">
        <f aca="false">G19+I19+K19+M19</f>
        <v>9.26666666666667</v>
      </c>
      <c r="O19" s="571" t="s">
        <v>182</v>
      </c>
    </row>
    <row r="20" customFormat="false" ht="14.4" hidden="false" customHeight="false" outlineLevel="0" collapsed="false">
      <c r="A20" s="534"/>
      <c r="B20" s="535"/>
      <c r="C20" s="514" t="n">
        <v>802</v>
      </c>
      <c r="D20" s="514" t="s">
        <v>99</v>
      </c>
      <c r="E20" s="575" t="s">
        <v>183</v>
      </c>
      <c r="F20" s="506" t="n">
        <f aca="false">Количество!D54</f>
        <v>35</v>
      </c>
      <c r="G20" s="507" t="n">
        <f aca="false">F20/15</f>
        <v>2.33333333333333</v>
      </c>
      <c r="H20" s="508"/>
      <c r="I20" s="509"/>
      <c r="J20" s="570"/>
      <c r="K20" s="510"/>
      <c r="L20" s="508"/>
      <c r="M20" s="511"/>
      <c r="N20" s="512" t="n">
        <f aca="false">G20+I20+K20+M20</f>
        <v>2.33333333333333</v>
      </c>
      <c r="O20" s="513"/>
      <c r="P20" s="576"/>
    </row>
    <row r="21" customFormat="false" ht="14.4" hidden="false" customHeight="false" outlineLevel="0" collapsed="false">
      <c r="A21" s="534"/>
      <c r="B21" s="535"/>
      <c r="C21" s="577" t="n">
        <v>907</v>
      </c>
      <c r="D21" s="577" t="s">
        <v>47</v>
      </c>
      <c r="E21" s="578" t="s">
        <v>184</v>
      </c>
      <c r="F21" s="519" t="n">
        <f aca="false">Количество!G5+Количество!G6</f>
        <v>156</v>
      </c>
      <c r="G21" s="520" t="n">
        <f aca="false">F21/15</f>
        <v>10.4</v>
      </c>
      <c r="H21" s="579" t="n">
        <v>1</v>
      </c>
      <c r="I21" s="580" t="n">
        <v>1</v>
      </c>
      <c r="J21" s="581"/>
      <c r="K21" s="582"/>
      <c r="L21" s="579"/>
      <c r="M21" s="583"/>
      <c r="N21" s="525" t="n">
        <f aca="false">G21+I21+K21+M21</f>
        <v>11.4</v>
      </c>
      <c r="O21" s="513" t="s">
        <v>185</v>
      </c>
      <c r="P21" s="584"/>
      <c r="Q21" s="584"/>
    </row>
    <row r="22" customFormat="false" ht="14.4" hidden="false" customHeight="false" outlineLevel="0" collapsed="false">
      <c r="A22" s="534"/>
      <c r="B22" s="535"/>
      <c r="C22" s="577" t="n">
        <v>889</v>
      </c>
      <c r="D22" s="577" t="s">
        <v>56</v>
      </c>
      <c r="E22" s="578" t="s">
        <v>186</v>
      </c>
      <c r="F22" s="519" t="n">
        <f aca="false">Количество!E10</f>
        <v>107</v>
      </c>
      <c r="G22" s="520" t="n">
        <f aca="false">F22/15</f>
        <v>7.13333333333333</v>
      </c>
      <c r="H22" s="579"/>
      <c r="I22" s="580"/>
      <c r="J22" s="581"/>
      <c r="K22" s="582"/>
      <c r="L22" s="579"/>
      <c r="M22" s="583"/>
      <c r="N22" s="525" t="n">
        <f aca="false">G22+I22+K22+M22</f>
        <v>7.13333333333333</v>
      </c>
      <c r="O22" s="513"/>
      <c r="P22" s="584"/>
      <c r="Q22" s="584"/>
    </row>
    <row r="23" customFormat="false" ht="14.4" hidden="false" customHeight="false" outlineLevel="0" collapsed="false">
      <c r="A23" s="534"/>
      <c r="B23" s="535"/>
      <c r="C23" s="577" t="n">
        <v>890</v>
      </c>
      <c r="D23" s="577" t="s">
        <v>48</v>
      </c>
      <c r="E23" s="578" t="s">
        <v>187</v>
      </c>
      <c r="F23" s="519" t="n">
        <f aca="false">Количество!E14</f>
        <v>77</v>
      </c>
      <c r="G23" s="520" t="n">
        <f aca="false">F23/15</f>
        <v>5.13333333333333</v>
      </c>
      <c r="H23" s="579"/>
      <c r="I23" s="580"/>
      <c r="J23" s="581"/>
      <c r="K23" s="582"/>
      <c r="L23" s="579"/>
      <c r="M23" s="583"/>
      <c r="N23" s="525" t="n">
        <f aca="false">G23+I23+K23+M23</f>
        <v>5.13333333333333</v>
      </c>
      <c r="O23" s="513"/>
      <c r="P23" s="584"/>
      <c r="Q23" s="584"/>
    </row>
    <row r="24" customFormat="false" ht="14.4" hidden="false" customHeight="false" outlineLevel="0" collapsed="false">
      <c r="A24" s="534"/>
      <c r="B24" s="535"/>
      <c r="C24" s="577" t="n">
        <v>891</v>
      </c>
      <c r="D24" s="577" t="s">
        <v>44</v>
      </c>
      <c r="E24" s="578" t="s">
        <v>188</v>
      </c>
      <c r="F24" s="519" t="n">
        <f aca="false">Количество!E16+Количество!E17+Количество!E18</f>
        <v>139</v>
      </c>
      <c r="G24" s="520" t="n">
        <f aca="false">F24/15</f>
        <v>9.26666666666667</v>
      </c>
      <c r="H24" s="579" t="n">
        <v>1</v>
      </c>
      <c r="I24" s="580" t="n">
        <v>1</v>
      </c>
      <c r="J24" s="581"/>
      <c r="K24" s="582"/>
      <c r="L24" s="579"/>
      <c r="M24" s="583"/>
      <c r="N24" s="525" t="n">
        <f aca="false">G24+I24+K24+M24</f>
        <v>10.2666666666667</v>
      </c>
      <c r="O24" s="513" t="s">
        <v>189</v>
      </c>
      <c r="P24" s="584"/>
      <c r="Q24" s="584"/>
    </row>
    <row r="25" customFormat="false" ht="14.4" hidden="false" customHeight="false" outlineLevel="0" collapsed="false">
      <c r="A25" s="534"/>
      <c r="B25" s="535"/>
      <c r="C25" s="577" t="n">
        <v>956</v>
      </c>
      <c r="D25" s="577" t="s">
        <v>165</v>
      </c>
      <c r="E25" s="578" t="s">
        <v>190</v>
      </c>
      <c r="F25" s="519" t="n">
        <f aca="false">Количество!E26+Количество!E27+Количество!E28</f>
        <v>156</v>
      </c>
      <c r="G25" s="520" t="n">
        <f aca="false">F25/15</f>
        <v>10.4</v>
      </c>
      <c r="H25" s="579"/>
      <c r="I25" s="580"/>
      <c r="J25" s="581"/>
      <c r="K25" s="582"/>
      <c r="L25" s="579"/>
      <c r="M25" s="583"/>
      <c r="N25" s="525" t="n">
        <f aca="false">G25+I25+K25+M25</f>
        <v>10.4</v>
      </c>
      <c r="O25" s="513"/>
      <c r="P25" s="584"/>
      <c r="Q25" s="584"/>
    </row>
    <row r="26" customFormat="false" ht="14.4" hidden="false" customHeight="false" outlineLevel="0" collapsed="false">
      <c r="A26" s="534"/>
      <c r="B26" s="535"/>
      <c r="C26" s="577" t="n">
        <v>868</v>
      </c>
      <c r="D26" s="577" t="s">
        <v>42</v>
      </c>
      <c r="E26" s="578" t="s">
        <v>191</v>
      </c>
      <c r="F26" s="519" t="n">
        <f aca="false">Количество!E23+Количество!E24</f>
        <v>73</v>
      </c>
      <c r="G26" s="520" t="n">
        <f aca="false">F26/15</f>
        <v>4.86666666666667</v>
      </c>
      <c r="H26" s="579"/>
      <c r="I26" s="580"/>
      <c r="J26" s="581"/>
      <c r="K26" s="582"/>
      <c r="L26" s="579"/>
      <c r="M26" s="583"/>
      <c r="N26" s="525" t="n">
        <f aca="false">G26+I26+K26+M26</f>
        <v>4.86666666666667</v>
      </c>
      <c r="O26" s="513"/>
      <c r="P26" s="584"/>
      <c r="Q26" s="584"/>
    </row>
    <row r="27" customFormat="false" ht="14.4" hidden="false" customHeight="false" outlineLevel="0" collapsed="false">
      <c r="A27" s="534"/>
      <c r="B27" s="535"/>
      <c r="C27" s="577" t="n">
        <v>870</v>
      </c>
      <c r="D27" s="577" t="s">
        <v>70</v>
      </c>
      <c r="E27" s="578" t="s">
        <v>192</v>
      </c>
      <c r="F27" s="519"/>
      <c r="G27" s="520"/>
      <c r="H27" s="579"/>
      <c r="I27" s="580"/>
      <c r="J27" s="581" t="n">
        <v>36</v>
      </c>
      <c r="K27" s="582" t="n">
        <v>8</v>
      </c>
      <c r="L27" s="579" t="n">
        <v>1</v>
      </c>
      <c r="M27" s="583" t="s">
        <v>193</v>
      </c>
      <c r="N27" s="525" t="n">
        <f aca="false">G27+I27+K27+M27</f>
        <v>9</v>
      </c>
      <c r="O27" s="513" t="s">
        <v>194</v>
      </c>
    </row>
    <row r="28" customFormat="false" ht="15" hidden="false" customHeight="false" outlineLevel="0" collapsed="false">
      <c r="A28" s="534"/>
      <c r="B28" s="535"/>
      <c r="C28" s="585" t="n">
        <v>801</v>
      </c>
      <c r="D28" s="585" t="s">
        <v>73</v>
      </c>
      <c r="E28" s="527" t="s">
        <v>73</v>
      </c>
      <c r="F28" s="528"/>
      <c r="G28" s="529"/>
      <c r="H28" s="586"/>
      <c r="I28" s="587"/>
      <c r="J28" s="588" t="n">
        <v>6</v>
      </c>
      <c r="K28" s="589" t="n">
        <v>2</v>
      </c>
      <c r="L28" s="586"/>
      <c r="M28" s="590"/>
      <c r="N28" s="533" t="n">
        <f aca="false">G28+I28+K28+M28</f>
        <v>2</v>
      </c>
      <c r="O28" s="513"/>
    </row>
    <row r="29" s="545" customFormat="true" ht="14.4" hidden="false" customHeight="true" outlineLevel="0" collapsed="false">
      <c r="A29" s="591" t="s">
        <v>195</v>
      </c>
      <c r="B29" s="592" t="s">
        <v>18</v>
      </c>
      <c r="C29" s="483" t="n">
        <v>908</v>
      </c>
      <c r="D29" s="483" t="s">
        <v>118</v>
      </c>
      <c r="E29" s="484" t="s">
        <v>111</v>
      </c>
      <c r="F29" s="536" t="n">
        <f aca="false">Количество!F59</f>
        <v>73</v>
      </c>
      <c r="G29" s="537" t="n">
        <f aca="false">F29/15</f>
        <v>4.86666666666667</v>
      </c>
      <c r="H29" s="542"/>
      <c r="I29" s="593"/>
      <c r="J29" s="540"/>
      <c r="K29" s="541"/>
      <c r="L29" s="542"/>
      <c r="M29" s="541"/>
      <c r="N29" s="594" t="n">
        <f aca="false">G29+I29+K29+M29</f>
        <v>4.86666666666667</v>
      </c>
      <c r="O29" s="513"/>
    </row>
    <row r="30" s="545" customFormat="true" ht="14.4" hidden="false" customHeight="false" outlineLevel="0" collapsed="false">
      <c r="A30" s="591"/>
      <c r="B30" s="592"/>
      <c r="C30" s="546" t="n">
        <v>959</v>
      </c>
      <c r="D30" s="546" t="s">
        <v>134</v>
      </c>
      <c r="E30" s="547" t="s">
        <v>196</v>
      </c>
      <c r="F30" s="548" t="n">
        <f aca="false">Количество!F70</f>
        <v>65</v>
      </c>
      <c r="G30" s="567" t="n">
        <f aca="false">F30/15</f>
        <v>4.33333333333333</v>
      </c>
      <c r="H30" s="556" t="n">
        <v>1</v>
      </c>
      <c r="I30" s="557" t="n">
        <v>1</v>
      </c>
      <c r="J30" s="552"/>
      <c r="K30" s="553"/>
      <c r="L30" s="550"/>
      <c r="M30" s="554"/>
      <c r="N30" s="555" t="n">
        <f aca="false">G30+I30+K30+M30</f>
        <v>5.33333333333333</v>
      </c>
      <c r="O30" s="544" t="s">
        <v>197</v>
      </c>
    </row>
    <row r="31" s="545" customFormat="true" ht="14.4" hidden="false" customHeight="false" outlineLevel="0" collapsed="false">
      <c r="A31" s="591"/>
      <c r="B31" s="592"/>
      <c r="C31" s="546" t="n">
        <v>887</v>
      </c>
      <c r="D31" s="546" t="s">
        <v>111</v>
      </c>
      <c r="E31" s="547" t="s">
        <v>198</v>
      </c>
      <c r="F31" s="496" t="n">
        <f aca="false">Количество!F64</f>
        <v>61</v>
      </c>
      <c r="G31" s="567" t="n">
        <f aca="false">F31/15</f>
        <v>4.06666666666667</v>
      </c>
      <c r="H31" s="556"/>
      <c r="I31" s="557"/>
      <c r="J31" s="552"/>
      <c r="K31" s="553"/>
      <c r="L31" s="550"/>
      <c r="M31" s="554"/>
      <c r="N31" s="555" t="n">
        <f aca="false">G31+I31+K31+M31</f>
        <v>4.06666666666667</v>
      </c>
      <c r="O31" s="595"/>
    </row>
    <row r="32" s="545" customFormat="true" ht="14.4" hidden="false" customHeight="false" outlineLevel="0" collapsed="false">
      <c r="A32" s="591"/>
      <c r="B32" s="592"/>
      <c r="C32" s="546" t="n">
        <v>888</v>
      </c>
      <c r="D32" s="546" t="s">
        <v>121</v>
      </c>
      <c r="E32" s="547" t="s">
        <v>132</v>
      </c>
      <c r="F32" s="561" t="n">
        <f aca="false">Количество!F74</f>
        <v>81</v>
      </c>
      <c r="G32" s="596" t="n">
        <f aca="false">F32/15</f>
        <v>5.4</v>
      </c>
      <c r="H32" s="562" t="n">
        <v>1</v>
      </c>
      <c r="I32" s="563" t="n">
        <v>1</v>
      </c>
      <c r="J32" s="597"/>
      <c r="K32" s="598"/>
      <c r="L32" s="599"/>
      <c r="M32" s="600"/>
      <c r="N32" s="549" t="n">
        <f aca="false">G32+I32+K32+M32</f>
        <v>6.4</v>
      </c>
      <c r="O32" s="544" t="s">
        <v>161</v>
      </c>
    </row>
    <row r="33" s="545" customFormat="true" ht="14.4" hidden="true" customHeight="false" outlineLevel="0" collapsed="false">
      <c r="A33" s="591"/>
      <c r="B33" s="592"/>
      <c r="C33" s="546" t="n">
        <v>869</v>
      </c>
      <c r="D33" s="546" t="s">
        <v>128</v>
      </c>
      <c r="E33" s="547" t="s">
        <v>176</v>
      </c>
      <c r="F33" s="548" t="n">
        <v>0</v>
      </c>
      <c r="G33" s="567" t="n">
        <f aca="false">F33/15</f>
        <v>0</v>
      </c>
      <c r="H33" s="550"/>
      <c r="I33" s="551"/>
      <c r="J33" s="552"/>
      <c r="K33" s="553"/>
      <c r="L33" s="550"/>
      <c r="M33" s="601"/>
      <c r="N33" s="555" t="n">
        <f aca="false">G33+I33+K33+M33</f>
        <v>0</v>
      </c>
      <c r="O33" s="513"/>
    </row>
    <row r="34" customFormat="false" ht="24" hidden="false" customHeight="false" outlineLevel="0" collapsed="false">
      <c r="A34" s="591"/>
      <c r="B34" s="592"/>
      <c r="C34" s="514" t="n">
        <v>903</v>
      </c>
      <c r="D34" s="514" t="s">
        <v>92</v>
      </c>
      <c r="E34" s="569" t="s">
        <v>78</v>
      </c>
      <c r="F34" s="506" t="n">
        <f aca="false">Количество!F35</f>
        <v>102</v>
      </c>
      <c r="G34" s="507" t="n">
        <f aca="false">F34/15</f>
        <v>6.8</v>
      </c>
      <c r="H34" s="508" t="n">
        <v>2</v>
      </c>
      <c r="I34" s="509" t="n">
        <v>1</v>
      </c>
      <c r="J34" s="570"/>
      <c r="K34" s="510"/>
      <c r="L34" s="508"/>
      <c r="M34" s="511"/>
      <c r="N34" s="512" t="n">
        <f aca="false">G34+I34+K34+M34</f>
        <v>7.8</v>
      </c>
      <c r="O34" s="571" t="s">
        <v>199</v>
      </c>
    </row>
    <row r="35" customFormat="false" ht="31.8" hidden="false" customHeight="false" outlineLevel="0" collapsed="false">
      <c r="A35" s="591"/>
      <c r="B35" s="592"/>
      <c r="C35" s="514" t="n">
        <v>892</v>
      </c>
      <c r="D35" s="514" t="s">
        <v>104</v>
      </c>
      <c r="E35" s="569" t="s">
        <v>200</v>
      </c>
      <c r="F35" s="506" t="n">
        <f aca="false">Количество!H41+Количество!H36</f>
        <v>145</v>
      </c>
      <c r="G35" s="507" t="n">
        <f aca="false">F35/15</f>
        <v>9.66666666666667</v>
      </c>
      <c r="H35" s="508" t="n">
        <v>3</v>
      </c>
      <c r="I35" s="509" t="n">
        <v>1</v>
      </c>
      <c r="J35" s="570"/>
      <c r="K35" s="510"/>
      <c r="L35" s="508"/>
      <c r="M35" s="511"/>
      <c r="N35" s="602" t="n">
        <f aca="false">G35+I35+K35+M35</f>
        <v>10.6666666666667</v>
      </c>
      <c r="O35" s="603" t="s">
        <v>201</v>
      </c>
      <c r="P35" s="572"/>
      <c r="Q35" s="572"/>
    </row>
    <row r="36" customFormat="false" ht="14.4" hidden="false" customHeight="false" outlineLevel="0" collapsed="false">
      <c r="A36" s="591"/>
      <c r="B36" s="592"/>
      <c r="C36" s="514" t="n">
        <v>913</v>
      </c>
      <c r="D36" s="514" t="s">
        <v>78</v>
      </c>
      <c r="E36" s="569" t="s">
        <v>202</v>
      </c>
      <c r="F36" s="506" t="n">
        <f aca="false">Количество!H45+Количество!H49+Количество!H37+Количество!H48</f>
        <v>126</v>
      </c>
      <c r="G36" s="507" t="n">
        <f aca="false">F36/15</f>
        <v>8.4</v>
      </c>
      <c r="H36" s="508"/>
      <c r="I36" s="509"/>
      <c r="J36" s="570"/>
      <c r="K36" s="510"/>
      <c r="L36" s="508"/>
      <c r="M36" s="511"/>
      <c r="N36" s="512" t="n">
        <f aca="false">G36+I36+K36+M36</f>
        <v>8.4</v>
      </c>
      <c r="O36" s="513"/>
    </row>
    <row r="37" customFormat="false" ht="14.4" hidden="false" customHeight="false" outlineLevel="0" collapsed="false">
      <c r="A37" s="591"/>
      <c r="B37" s="592"/>
      <c r="C37" s="577" t="n">
        <v>889</v>
      </c>
      <c r="D37" s="577" t="s">
        <v>56</v>
      </c>
      <c r="E37" s="578" t="s">
        <v>203</v>
      </c>
      <c r="F37" s="519" t="n">
        <f aca="false">Количество!F8+Количество!F9</f>
        <v>127</v>
      </c>
      <c r="G37" s="520" t="n">
        <f aca="false">F37/15</f>
        <v>8.46666666666667</v>
      </c>
      <c r="H37" s="579"/>
      <c r="I37" s="580"/>
      <c r="J37" s="581"/>
      <c r="K37" s="582"/>
      <c r="L37" s="579"/>
      <c r="M37" s="583"/>
      <c r="N37" s="525" t="n">
        <f aca="false">G37+I37+K37+M37</f>
        <v>8.46666666666667</v>
      </c>
      <c r="O37" s="513"/>
      <c r="P37" s="584"/>
      <c r="Q37" s="584"/>
    </row>
    <row r="38" customFormat="false" ht="14.4" hidden="false" customHeight="false" outlineLevel="0" collapsed="false">
      <c r="A38" s="591"/>
      <c r="B38" s="592"/>
      <c r="C38" s="577" t="n">
        <v>890</v>
      </c>
      <c r="D38" s="577" t="s">
        <v>48</v>
      </c>
      <c r="E38" s="578" t="s">
        <v>204</v>
      </c>
      <c r="F38" s="519" t="n">
        <f aca="false">Количество!F13+Количество!F12</f>
        <v>92</v>
      </c>
      <c r="G38" s="520" t="n">
        <f aca="false">F38/15</f>
        <v>6.13333333333333</v>
      </c>
      <c r="H38" s="579"/>
      <c r="I38" s="580"/>
      <c r="J38" s="581"/>
      <c r="K38" s="582"/>
      <c r="L38" s="579"/>
      <c r="M38" s="583"/>
      <c r="N38" s="525" t="n">
        <f aca="false">G38+I38+K38+M38</f>
        <v>6.13333333333333</v>
      </c>
      <c r="O38" s="513"/>
      <c r="P38" s="584"/>
      <c r="Q38" s="584"/>
    </row>
    <row r="39" customFormat="false" ht="15" hidden="false" customHeight="false" outlineLevel="0" collapsed="false">
      <c r="A39" s="591"/>
      <c r="B39" s="592"/>
      <c r="C39" s="577" t="n">
        <v>868</v>
      </c>
      <c r="D39" s="577" t="s">
        <v>42</v>
      </c>
      <c r="E39" s="578" t="s">
        <v>63</v>
      </c>
      <c r="F39" s="519" t="n">
        <f aca="false">Количество!F22</f>
        <v>71</v>
      </c>
      <c r="G39" s="520" t="n">
        <f aca="false">F39/15</f>
        <v>4.73333333333333</v>
      </c>
      <c r="H39" s="579"/>
      <c r="I39" s="580"/>
      <c r="J39" s="581"/>
      <c r="K39" s="582"/>
      <c r="L39" s="579"/>
      <c r="M39" s="583"/>
      <c r="N39" s="525" t="n">
        <f aca="false">G39+I39+K39+M39</f>
        <v>4.73333333333333</v>
      </c>
      <c r="O39" s="513"/>
      <c r="P39" s="584"/>
      <c r="Q39" s="584"/>
    </row>
    <row r="40" customFormat="false" ht="14.4" hidden="false" customHeight="true" outlineLevel="0" collapsed="false">
      <c r="A40" s="591" t="s">
        <v>205</v>
      </c>
      <c r="B40" s="604" t="s">
        <v>206</v>
      </c>
      <c r="C40" s="605" t="n">
        <v>889</v>
      </c>
      <c r="D40" s="605" t="s">
        <v>56</v>
      </c>
      <c r="E40" s="606" t="s">
        <v>207</v>
      </c>
      <c r="F40" s="607" t="n">
        <f aca="false">Количество!J13+Количество!J5+Количество!J8+Количество!J9+Количество!J6+Количество!J24</f>
        <v>143</v>
      </c>
      <c r="G40" s="608" t="n">
        <f aca="false">F40/15</f>
        <v>9.53333333333333</v>
      </c>
      <c r="H40" s="609"/>
      <c r="I40" s="610"/>
      <c r="J40" s="609"/>
      <c r="K40" s="611"/>
      <c r="L40" s="609"/>
      <c r="M40" s="612"/>
      <c r="N40" s="613" t="n">
        <f aca="false">G40+I40+K40+M40</f>
        <v>9.53333333333333</v>
      </c>
      <c r="O40" s="513"/>
    </row>
    <row r="41" customFormat="false" ht="14.4" hidden="false" customHeight="false" outlineLevel="0" collapsed="false">
      <c r="A41" s="591"/>
      <c r="B41" s="604"/>
      <c r="C41" s="577" t="n">
        <v>890</v>
      </c>
      <c r="D41" s="577" t="s">
        <v>48</v>
      </c>
      <c r="E41" s="578" t="s">
        <v>208</v>
      </c>
      <c r="F41" s="614" t="n">
        <f aca="false">Количество!J14+Количество!J26+Количество!J16+Количество!J27+Количество!J18+Количество!J12</f>
        <v>134</v>
      </c>
      <c r="G41" s="615" t="n">
        <f aca="false">F41/15</f>
        <v>8.93333333333333</v>
      </c>
      <c r="H41" s="616"/>
      <c r="I41" s="617"/>
      <c r="J41" s="616"/>
      <c r="K41" s="618"/>
      <c r="L41" s="616"/>
      <c r="M41" s="619"/>
      <c r="N41" s="620" t="n">
        <f aca="false">G41+I41+K41+M41</f>
        <v>8.93333333333333</v>
      </c>
      <c r="O41" s="513"/>
    </row>
    <row r="42" customFormat="false" ht="14.4" hidden="false" customHeight="false" outlineLevel="0" collapsed="false">
      <c r="A42" s="591"/>
      <c r="B42" s="604"/>
      <c r="C42" s="577" t="n">
        <v>891</v>
      </c>
      <c r="D42" s="577" t="s">
        <v>44</v>
      </c>
      <c r="E42" s="578" t="s">
        <v>209</v>
      </c>
      <c r="F42" s="614" t="n">
        <f aca="false">Количество!J10+Количество!J22+Количество!J17+Количество!J23+Количество!J28</f>
        <v>136</v>
      </c>
      <c r="G42" s="615" t="n">
        <f aca="false">F42/15</f>
        <v>9.06666666666667</v>
      </c>
      <c r="H42" s="616"/>
      <c r="I42" s="617"/>
      <c r="J42" s="616"/>
      <c r="K42" s="618"/>
      <c r="L42" s="616"/>
      <c r="M42" s="619"/>
      <c r="N42" s="620" t="n">
        <f aca="false">G42+I42+K42+M42</f>
        <v>9.06666666666667</v>
      </c>
      <c r="O42" s="513"/>
    </row>
    <row r="43" s="545" customFormat="true" ht="36" hidden="false" customHeight="false" outlineLevel="0" collapsed="false">
      <c r="A43" s="591"/>
      <c r="B43" s="604"/>
      <c r="C43" s="573" t="n">
        <v>913</v>
      </c>
      <c r="D43" s="573" t="s">
        <v>78</v>
      </c>
      <c r="E43" s="505" t="s">
        <v>210</v>
      </c>
      <c r="F43" s="621" t="n">
        <f aca="false">Количество!J49+Количество!J43+Количество!J41+Количество!J37+Количество!J34+Количество!J47</f>
        <v>135</v>
      </c>
      <c r="G43" s="622" t="n">
        <f aca="false">F43/15</f>
        <v>9</v>
      </c>
      <c r="H43" s="623" t="n">
        <v>4</v>
      </c>
      <c r="I43" s="624" t="n">
        <v>2</v>
      </c>
      <c r="J43" s="623"/>
      <c r="K43" s="625"/>
      <c r="L43" s="623"/>
      <c r="M43" s="626"/>
      <c r="N43" s="627" t="n">
        <f aca="false">G43+I43+K43+M43</f>
        <v>11</v>
      </c>
      <c r="O43" s="571" t="s">
        <v>211</v>
      </c>
    </row>
    <row r="44" s="545" customFormat="true" ht="24" hidden="false" customHeight="false" outlineLevel="0" collapsed="false">
      <c r="A44" s="591"/>
      <c r="B44" s="604"/>
      <c r="C44" s="514" t="n">
        <v>892</v>
      </c>
      <c r="D44" s="514" t="s">
        <v>104</v>
      </c>
      <c r="E44" s="505" t="s">
        <v>212</v>
      </c>
      <c r="F44" s="621" t="n">
        <f aca="false">Количество!J45+Количество!J33+Количество!J51+Количество!J52+Количество!J48</f>
        <v>143</v>
      </c>
      <c r="G44" s="622" t="n">
        <f aca="false">F44/15</f>
        <v>9.53333333333333</v>
      </c>
      <c r="H44" s="623" t="n">
        <v>2</v>
      </c>
      <c r="I44" s="624" t="n">
        <v>1</v>
      </c>
      <c r="J44" s="623"/>
      <c r="K44" s="625"/>
      <c r="L44" s="623"/>
      <c r="M44" s="626"/>
      <c r="N44" s="627" t="n">
        <f aca="false">G44+I44+K44+M44</f>
        <v>10.5333333333333</v>
      </c>
      <c r="O44" s="571" t="s">
        <v>213</v>
      </c>
    </row>
    <row r="45" s="545" customFormat="true" ht="14.4" hidden="false" customHeight="false" outlineLevel="0" collapsed="false">
      <c r="A45" s="591"/>
      <c r="B45" s="604"/>
      <c r="C45" s="514" t="n">
        <v>903</v>
      </c>
      <c r="D45" s="514" t="s">
        <v>92</v>
      </c>
      <c r="E45" s="505" t="s">
        <v>214</v>
      </c>
      <c r="F45" s="621" t="n">
        <f aca="false">Количество!J36+Количество!J39+Количество!J42+Количество!J46</f>
        <v>131</v>
      </c>
      <c r="G45" s="622" t="n">
        <f aca="false">F45/15</f>
        <v>8.73333333333333</v>
      </c>
      <c r="H45" s="623"/>
      <c r="I45" s="624"/>
      <c r="J45" s="623"/>
      <c r="K45" s="625"/>
      <c r="L45" s="623"/>
      <c r="M45" s="626"/>
      <c r="N45" s="627" t="n">
        <f aca="false">G45+I45+K45+M45</f>
        <v>8.73333333333333</v>
      </c>
      <c r="O45" s="513"/>
    </row>
    <row r="46" s="545" customFormat="true" ht="14.4" hidden="false" customHeight="false" outlineLevel="0" collapsed="false">
      <c r="A46" s="591"/>
      <c r="B46" s="604"/>
      <c r="C46" s="494" t="n">
        <v>908</v>
      </c>
      <c r="D46" s="494" t="s">
        <v>118</v>
      </c>
      <c r="E46" s="628" t="s">
        <v>215</v>
      </c>
      <c r="F46" s="548" t="n">
        <f aca="false">Количество!J59</f>
        <v>75</v>
      </c>
      <c r="G46" s="567" t="n">
        <f aca="false">F46/15</f>
        <v>5</v>
      </c>
      <c r="H46" s="556" t="n">
        <v>1</v>
      </c>
      <c r="I46" s="557" t="n">
        <v>1</v>
      </c>
      <c r="J46" s="550"/>
      <c r="K46" s="553"/>
      <c r="L46" s="550"/>
      <c r="M46" s="629"/>
      <c r="N46" s="630" t="n">
        <f aca="false">G46+I46+K46+M46</f>
        <v>6</v>
      </c>
      <c r="O46" s="544" t="s">
        <v>158</v>
      </c>
    </row>
    <row r="47" s="545" customFormat="true" ht="14.4" hidden="false" customHeight="false" outlineLevel="0" collapsed="false">
      <c r="A47" s="591"/>
      <c r="B47" s="604"/>
      <c r="C47" s="494" t="n">
        <v>887</v>
      </c>
      <c r="D47" s="494" t="s">
        <v>111</v>
      </c>
      <c r="E47" s="631" t="s">
        <v>216</v>
      </c>
      <c r="F47" s="496" t="n">
        <f aca="false">Количество!J64</f>
        <v>91</v>
      </c>
      <c r="G47" s="497" t="n">
        <f aca="false">F47/15</f>
        <v>6.06666666666667</v>
      </c>
      <c r="H47" s="498"/>
      <c r="I47" s="499"/>
      <c r="J47" s="500"/>
      <c r="K47" s="501"/>
      <c r="L47" s="500"/>
      <c r="M47" s="632"/>
      <c r="N47" s="633" t="n">
        <f aca="false">G47+I47+K47+M47</f>
        <v>6.06666666666667</v>
      </c>
      <c r="O47" s="595"/>
    </row>
    <row r="48" s="545" customFormat="true" ht="14.4" hidden="false" customHeight="false" outlineLevel="0" collapsed="false">
      <c r="A48" s="591"/>
      <c r="B48" s="604"/>
      <c r="C48" s="546" t="n">
        <v>888</v>
      </c>
      <c r="D48" s="546" t="s">
        <v>121</v>
      </c>
      <c r="E48" s="547" t="s">
        <v>217</v>
      </c>
      <c r="F48" s="548" t="n">
        <f aca="false">Количество!J74</f>
        <v>108</v>
      </c>
      <c r="G48" s="497" t="n">
        <f aca="false">F48/15</f>
        <v>7.2</v>
      </c>
      <c r="H48" s="556" t="n">
        <v>1</v>
      </c>
      <c r="I48" s="557" t="n">
        <v>1</v>
      </c>
      <c r="J48" s="550"/>
      <c r="K48" s="553"/>
      <c r="L48" s="550"/>
      <c r="M48" s="629"/>
      <c r="N48" s="633" t="n">
        <f aca="false">G48+I48+K48+M48</f>
        <v>8.2</v>
      </c>
      <c r="O48" s="544" t="s">
        <v>161</v>
      </c>
    </row>
    <row r="49" s="545" customFormat="true" ht="15" hidden="false" customHeight="false" outlineLevel="0" collapsed="false">
      <c r="A49" s="591"/>
      <c r="B49" s="604"/>
      <c r="C49" s="634" t="n">
        <v>959</v>
      </c>
      <c r="D49" s="634" t="s">
        <v>134</v>
      </c>
      <c r="E49" s="635" t="s">
        <v>218</v>
      </c>
      <c r="F49" s="561" t="n">
        <f aca="false">Количество!J70</f>
        <v>136</v>
      </c>
      <c r="G49" s="497" t="n">
        <f aca="false">F49/15</f>
        <v>9.06666666666667</v>
      </c>
      <c r="H49" s="636"/>
      <c r="I49" s="637"/>
      <c r="J49" s="636"/>
      <c r="K49" s="638"/>
      <c r="L49" s="636"/>
      <c r="M49" s="639"/>
      <c r="N49" s="640" t="n">
        <f aca="false">G49+I49+K49+M49</f>
        <v>9.06666666666667</v>
      </c>
      <c r="O49" s="513"/>
    </row>
    <row r="50" s="652" customFormat="true" ht="14.4" hidden="false" customHeight="true" outlineLevel="0" collapsed="false">
      <c r="A50" s="482" t="s">
        <v>219</v>
      </c>
      <c r="B50" s="482" t="s">
        <v>206</v>
      </c>
      <c r="C50" s="641"/>
      <c r="D50" s="642"/>
      <c r="E50" s="643"/>
      <c r="F50" s="644"/>
      <c r="G50" s="645"/>
      <c r="H50" s="646"/>
      <c r="I50" s="647"/>
      <c r="J50" s="648"/>
      <c r="K50" s="649"/>
      <c r="L50" s="646"/>
      <c r="M50" s="650"/>
      <c r="N50" s="651"/>
      <c r="O50" s="513"/>
      <c r="Q50" s="572"/>
      <c r="R50" s="572"/>
      <c r="S50" s="572"/>
      <c r="T50" s="572"/>
      <c r="U50" s="572"/>
      <c r="V50" s="572"/>
      <c r="W50" s="572"/>
    </row>
    <row r="51" s="652" customFormat="true" ht="14.4" hidden="false" customHeight="false" outlineLevel="0" collapsed="false">
      <c r="A51" s="482"/>
      <c r="B51" s="482"/>
      <c r="C51" s="653"/>
      <c r="D51" s="653"/>
      <c r="E51" s="654"/>
      <c r="F51" s="655"/>
      <c r="G51" s="656"/>
      <c r="H51" s="657"/>
      <c r="I51" s="658"/>
      <c r="J51" s="657"/>
      <c r="K51" s="659"/>
      <c r="L51" s="657"/>
      <c r="M51" s="660"/>
      <c r="N51" s="661"/>
      <c r="O51" s="513"/>
      <c r="Q51" s="572"/>
      <c r="R51" s="572"/>
      <c r="S51" s="572"/>
      <c r="T51" s="572"/>
      <c r="U51" s="572"/>
      <c r="V51" s="572"/>
      <c r="W51" s="572"/>
    </row>
    <row r="52" s="652" customFormat="true" ht="15" hidden="false" customHeight="false" outlineLevel="0" collapsed="false">
      <c r="A52" s="482"/>
      <c r="B52" s="482"/>
      <c r="C52" s="662"/>
      <c r="D52" s="663"/>
      <c r="E52" s="664"/>
      <c r="F52" s="665"/>
      <c r="G52" s="666"/>
      <c r="H52" s="667"/>
      <c r="I52" s="668"/>
      <c r="J52" s="669"/>
      <c r="K52" s="670"/>
      <c r="L52" s="667"/>
      <c r="M52" s="671"/>
      <c r="N52" s="672"/>
      <c r="O52" s="513"/>
      <c r="Q52" s="572"/>
      <c r="R52" s="572"/>
      <c r="S52" s="572"/>
      <c r="T52" s="572"/>
      <c r="U52" s="572"/>
      <c r="V52" s="572"/>
      <c r="W52" s="572"/>
    </row>
    <row r="53" customFormat="false" ht="14.4" hidden="false" customHeight="true" outlineLevel="0" collapsed="false">
      <c r="A53" s="673" t="s">
        <v>220</v>
      </c>
      <c r="B53" s="674" t="s">
        <v>22</v>
      </c>
      <c r="C53" s="577" t="n">
        <v>870</v>
      </c>
      <c r="D53" s="577" t="s">
        <v>70</v>
      </c>
      <c r="E53" s="578" t="s">
        <v>221</v>
      </c>
      <c r="F53" s="614" t="n">
        <f aca="false">Количество!L31</f>
        <v>33</v>
      </c>
      <c r="G53" s="615" t="n">
        <f aca="false">F53/15</f>
        <v>2.2</v>
      </c>
      <c r="H53" s="616"/>
      <c r="I53" s="617"/>
      <c r="J53" s="616"/>
      <c r="K53" s="675"/>
      <c r="L53" s="616"/>
      <c r="M53" s="619"/>
      <c r="N53" s="620" t="n">
        <f aca="false">G53+I53+K53+M53</f>
        <v>2.2</v>
      </c>
      <c r="O53" s="513"/>
    </row>
    <row r="54" customFormat="false" ht="14.4" hidden="false" customHeight="false" outlineLevel="0" collapsed="false">
      <c r="A54" s="673"/>
      <c r="B54" s="674"/>
      <c r="C54" s="514" t="n">
        <v>905</v>
      </c>
      <c r="D54" s="514" t="s">
        <v>75</v>
      </c>
      <c r="E54" s="569" t="s">
        <v>222</v>
      </c>
      <c r="F54" s="506" t="n">
        <f aca="false">Количество!L55</f>
        <v>30</v>
      </c>
      <c r="G54" s="507" t="n">
        <f aca="false">F54/15</f>
        <v>2</v>
      </c>
      <c r="H54" s="508"/>
      <c r="I54" s="509"/>
      <c r="J54" s="508"/>
      <c r="K54" s="676"/>
      <c r="L54" s="508"/>
      <c r="M54" s="677"/>
      <c r="N54" s="512" t="n">
        <f aca="false">G54+I54+K54+M54</f>
        <v>2</v>
      </c>
      <c r="O54" s="513"/>
    </row>
    <row r="55" s="545" customFormat="true" ht="15" hidden="false" customHeight="false" outlineLevel="0" collapsed="false">
      <c r="A55" s="673"/>
      <c r="B55" s="674"/>
      <c r="C55" s="678" t="n">
        <v>959</v>
      </c>
      <c r="D55" s="678" t="s">
        <v>134</v>
      </c>
      <c r="E55" s="679" t="s">
        <v>223</v>
      </c>
      <c r="F55" s="680" t="n">
        <f aca="false">Количество!L76</f>
        <v>9</v>
      </c>
      <c r="G55" s="681" t="n">
        <f aca="false">F55/15</f>
        <v>0.6</v>
      </c>
      <c r="H55" s="682"/>
      <c r="I55" s="683"/>
      <c r="J55" s="682"/>
      <c r="K55" s="684"/>
      <c r="L55" s="682"/>
      <c r="M55" s="685"/>
      <c r="N55" s="686" t="n">
        <f aca="false">G55+I55+K55+M55</f>
        <v>0.6</v>
      </c>
      <c r="O55" s="513"/>
    </row>
    <row r="56" customFormat="false" ht="14.4" hidden="false" customHeight="true" outlineLevel="0" collapsed="false">
      <c r="A56" s="673"/>
      <c r="B56" s="687" t="s">
        <v>23</v>
      </c>
      <c r="C56" s="577" t="n">
        <v>956</v>
      </c>
      <c r="D56" s="577" t="s">
        <v>165</v>
      </c>
      <c r="E56" s="578" t="s">
        <v>221</v>
      </c>
      <c r="F56" s="607" t="n">
        <f aca="false">Количество!M31-Количество!M22</f>
        <v>118</v>
      </c>
      <c r="G56" s="608" t="n">
        <f aca="false">F56/15</f>
        <v>7.86666666666667</v>
      </c>
      <c r="H56" s="609"/>
      <c r="I56" s="610"/>
      <c r="J56" s="609"/>
      <c r="K56" s="688"/>
      <c r="L56" s="609"/>
      <c r="M56" s="689"/>
      <c r="N56" s="613" t="n">
        <f aca="false">G56+I56+K56+M56</f>
        <v>7.86666666666667</v>
      </c>
      <c r="O56" s="513"/>
    </row>
    <row r="57" customFormat="false" ht="14.4" hidden="false" customHeight="false" outlineLevel="0" collapsed="false">
      <c r="A57" s="673"/>
      <c r="B57" s="687"/>
      <c r="C57" s="577" t="n">
        <v>889</v>
      </c>
      <c r="D57" s="577" t="s">
        <v>56</v>
      </c>
      <c r="E57" s="578" t="s">
        <v>224</v>
      </c>
      <c r="F57" s="614" t="n">
        <f aca="false">Количество!M22</f>
        <v>57</v>
      </c>
      <c r="G57" s="615" t="n">
        <f aca="false">F57/15</f>
        <v>3.8</v>
      </c>
      <c r="H57" s="616"/>
      <c r="I57" s="617"/>
      <c r="J57" s="616"/>
      <c r="K57" s="690"/>
      <c r="L57" s="616"/>
      <c r="M57" s="675"/>
      <c r="N57" s="620" t="n">
        <f aca="false">G57+I57+K57+M57</f>
        <v>3.8</v>
      </c>
      <c r="O57" s="513"/>
    </row>
    <row r="58" customFormat="false" ht="14.4" hidden="false" customHeight="false" outlineLevel="0" collapsed="false">
      <c r="A58" s="673"/>
      <c r="B58" s="687"/>
      <c r="C58" s="573" t="n">
        <v>893</v>
      </c>
      <c r="D58" s="573" t="s">
        <v>89</v>
      </c>
      <c r="E58" s="574" t="s">
        <v>225</v>
      </c>
      <c r="F58" s="691" t="n">
        <f aca="false">Количество!M45+Количество!M49+Количество!M36+Количество!M42</f>
        <v>48</v>
      </c>
      <c r="G58" s="692" t="n">
        <f aca="false">F58/15</f>
        <v>3.2</v>
      </c>
      <c r="H58" s="693"/>
      <c r="I58" s="694"/>
      <c r="J58" s="693"/>
      <c r="K58" s="695"/>
      <c r="L58" s="693"/>
      <c r="M58" s="696"/>
      <c r="N58" s="697" t="n">
        <f aca="false">G58+I58+K58+M58</f>
        <v>3.2</v>
      </c>
      <c r="O58" s="513"/>
    </row>
    <row r="59" customFormat="false" ht="14.4" hidden="false" customHeight="false" outlineLevel="0" collapsed="false">
      <c r="A59" s="673"/>
      <c r="B59" s="687"/>
      <c r="C59" s="573" t="n">
        <v>903</v>
      </c>
      <c r="D59" s="573" t="s">
        <v>92</v>
      </c>
      <c r="E59" s="574" t="s">
        <v>226</v>
      </c>
      <c r="F59" s="691" t="n">
        <f aca="false">Количество!M33+Количество!M34+Количество!M39+Количество!M51+Количество!M52</f>
        <v>64</v>
      </c>
      <c r="G59" s="692" t="n">
        <f aca="false">F59/15</f>
        <v>4.26666666666667</v>
      </c>
      <c r="H59" s="693"/>
      <c r="I59" s="694"/>
      <c r="J59" s="693"/>
      <c r="K59" s="695"/>
      <c r="L59" s="693"/>
      <c r="M59" s="696"/>
      <c r="N59" s="697" t="n">
        <f aca="false">G59+I59+K59+M59</f>
        <v>4.26666666666667</v>
      </c>
      <c r="O59" s="513"/>
    </row>
    <row r="60" customFormat="false" ht="14.4" hidden="false" customHeight="false" outlineLevel="0" collapsed="false">
      <c r="A60" s="673"/>
      <c r="B60" s="687"/>
      <c r="C60" s="573" t="n">
        <v>913</v>
      </c>
      <c r="D60" s="573" t="s">
        <v>78</v>
      </c>
      <c r="E60" s="574" t="s">
        <v>227</v>
      </c>
      <c r="F60" s="691" t="n">
        <f aca="false">Количество!M41+Количество!M43+Количество!M46+Количество!M47</f>
        <v>70</v>
      </c>
      <c r="G60" s="692" t="n">
        <f aca="false">F60/15</f>
        <v>4.66666666666667</v>
      </c>
      <c r="H60" s="693" t="n">
        <v>1</v>
      </c>
      <c r="I60" s="694" t="n">
        <v>1</v>
      </c>
      <c r="J60" s="693"/>
      <c r="K60" s="695"/>
      <c r="L60" s="693"/>
      <c r="M60" s="696"/>
      <c r="N60" s="697" t="n">
        <f aca="false">G60+I60+K60+M60</f>
        <v>5.66666666666667</v>
      </c>
      <c r="O60" s="571" t="s">
        <v>228</v>
      </c>
    </row>
    <row r="61" s="545" customFormat="true" ht="30" hidden="false" customHeight="true" outlineLevel="0" collapsed="false">
      <c r="A61" s="673"/>
      <c r="B61" s="687"/>
      <c r="C61" s="698" t="n">
        <v>887</v>
      </c>
      <c r="D61" s="698" t="s">
        <v>111</v>
      </c>
      <c r="E61" s="628" t="s">
        <v>229</v>
      </c>
      <c r="F61" s="699" t="n">
        <f aca="false">Количество!M65+Количество!M57+Количество!M72+Количество!M61+Количество!M62+Количество!M58+Количество!M73+Количество!M63</f>
        <v>42</v>
      </c>
      <c r="G61" s="596" t="n">
        <f aca="false">F61/15</f>
        <v>2.8</v>
      </c>
      <c r="H61" s="599"/>
      <c r="I61" s="700"/>
      <c r="J61" s="599"/>
      <c r="K61" s="598"/>
      <c r="L61" s="599"/>
      <c r="M61" s="701"/>
      <c r="N61" s="549" t="n">
        <f aca="false">G61+I61+K61+M61</f>
        <v>2.8</v>
      </c>
      <c r="O61" s="513"/>
    </row>
    <row r="62" s="545" customFormat="true" ht="15" hidden="false" customHeight="false" outlineLevel="0" collapsed="false">
      <c r="A62" s="673"/>
      <c r="B62" s="687"/>
      <c r="C62" s="702" t="n">
        <v>888</v>
      </c>
      <c r="D62" s="702" t="s">
        <v>121</v>
      </c>
      <c r="E62" s="635" t="s">
        <v>230</v>
      </c>
      <c r="F62" s="680" t="n">
        <f aca="false">Количество!M56+Количество!M71+Количество!M60</f>
        <v>29</v>
      </c>
      <c r="G62" s="681" t="n">
        <f aca="false">F62/15</f>
        <v>1.93333333333333</v>
      </c>
      <c r="H62" s="682"/>
      <c r="I62" s="683"/>
      <c r="J62" s="682"/>
      <c r="K62" s="684"/>
      <c r="L62" s="682"/>
      <c r="M62" s="685"/>
      <c r="N62" s="686" t="n">
        <f aca="false">G62+I62+K62+M62</f>
        <v>1.93333333333333</v>
      </c>
      <c r="O62" s="513"/>
    </row>
    <row r="63" customFormat="false" ht="28.8" hidden="false" customHeight="true" outlineLevel="0" collapsed="false">
      <c r="A63" s="673"/>
      <c r="B63" s="535" t="s">
        <v>24</v>
      </c>
      <c r="C63" s="577" t="n">
        <v>890</v>
      </c>
      <c r="D63" s="577" t="s">
        <v>48</v>
      </c>
      <c r="E63" s="606" t="s">
        <v>231</v>
      </c>
      <c r="F63" s="607" t="n">
        <f aca="false">Количество!N5+Количество!N6+Количество!N8+Количество!N9+Количество!N10+Количество!N12+Количество!N14+Количество!N22+Количество!N23+Количество!N24+Количество!N27</f>
        <v>102</v>
      </c>
      <c r="G63" s="608" t="n">
        <f aca="false">F63/15</f>
        <v>6.8</v>
      </c>
      <c r="H63" s="609"/>
      <c r="I63" s="610"/>
      <c r="J63" s="609"/>
      <c r="K63" s="611"/>
      <c r="L63" s="609"/>
      <c r="M63" s="612"/>
      <c r="N63" s="613" t="n">
        <f aca="false">G63+I63+K63+M63</f>
        <v>6.8</v>
      </c>
      <c r="O63" s="513"/>
    </row>
    <row r="64" customFormat="false" ht="27" hidden="false" customHeight="true" outlineLevel="0" collapsed="false">
      <c r="A64" s="673"/>
      <c r="B64" s="535"/>
      <c r="C64" s="514" t="n">
        <v>905</v>
      </c>
      <c r="D64" s="514" t="s">
        <v>75</v>
      </c>
      <c r="E64" s="505" t="s">
        <v>232</v>
      </c>
      <c r="F64" s="506" t="n">
        <f aca="false">Количество!N34+Количество!N36+Количество!N37+Количество!N39+Количество!N41+Количество!N43+Количество!N46+Количество!N47+Количество!N51+Количество!N52</f>
        <v>103</v>
      </c>
      <c r="G64" s="507" t="n">
        <f aca="false">F64/15</f>
        <v>6.86666666666667</v>
      </c>
      <c r="H64" s="508" t="n">
        <v>2</v>
      </c>
      <c r="I64" s="509" t="n">
        <v>1</v>
      </c>
      <c r="J64" s="508"/>
      <c r="K64" s="510"/>
      <c r="L64" s="508"/>
      <c r="M64" s="703"/>
      <c r="N64" s="512" t="n">
        <f aca="false">G64+I64+K64+M64</f>
        <v>7.86666666666667</v>
      </c>
      <c r="O64" s="571" t="s">
        <v>233</v>
      </c>
    </row>
    <row r="65" s="545" customFormat="true" ht="15" hidden="false" customHeight="false" outlineLevel="0" collapsed="false">
      <c r="A65" s="673"/>
      <c r="B65" s="535"/>
      <c r="C65" s="678" t="n">
        <v>959</v>
      </c>
      <c r="D65" s="678" t="s">
        <v>134</v>
      </c>
      <c r="E65" s="679" t="s">
        <v>234</v>
      </c>
      <c r="F65" s="680" t="n">
        <f aca="false">Количество!N76</f>
        <v>61</v>
      </c>
      <c r="G65" s="681" t="n">
        <f aca="false">F65/15</f>
        <v>4.06666666666667</v>
      </c>
      <c r="H65" s="682" t="n">
        <v>1</v>
      </c>
      <c r="I65" s="683" t="n">
        <v>1</v>
      </c>
      <c r="J65" s="682"/>
      <c r="K65" s="684"/>
      <c r="L65" s="682"/>
      <c r="M65" s="685"/>
      <c r="N65" s="686" t="n">
        <f aca="false">G65+I65+K65+M65</f>
        <v>5.06666666666667</v>
      </c>
      <c r="O65" s="492" t="s">
        <v>197</v>
      </c>
    </row>
    <row r="66" customFormat="false" ht="17.4" hidden="false" customHeight="true" outlineLevel="0" collapsed="false">
      <c r="A66" s="673"/>
      <c r="B66" s="704" t="s">
        <v>25</v>
      </c>
      <c r="C66" s="577" t="n">
        <v>907</v>
      </c>
      <c r="D66" s="577" t="s">
        <v>47</v>
      </c>
      <c r="E66" s="606" t="s">
        <v>235</v>
      </c>
      <c r="F66" s="607" t="n">
        <f aca="false">Количество!O10+Количество!O26+Количество!O28+Количество!O8+Количество!O17</f>
        <v>30</v>
      </c>
      <c r="G66" s="608" t="n">
        <f aca="false">F66/15+1</f>
        <v>3</v>
      </c>
      <c r="H66" s="609" t="n">
        <v>1</v>
      </c>
      <c r="I66" s="610" t="n">
        <v>1</v>
      </c>
      <c r="J66" s="609"/>
      <c r="K66" s="611"/>
      <c r="L66" s="609"/>
      <c r="M66" s="612"/>
      <c r="N66" s="613" t="n">
        <f aca="false">G66+I66+K66+M66</f>
        <v>4</v>
      </c>
      <c r="O66" s="513" t="s">
        <v>189</v>
      </c>
    </row>
    <row r="67" customFormat="false" ht="15" hidden="false" customHeight="true" outlineLevel="0" collapsed="false">
      <c r="A67" s="673"/>
      <c r="B67" s="704"/>
      <c r="C67" s="577" t="n">
        <v>868</v>
      </c>
      <c r="D67" s="577" t="s">
        <v>42</v>
      </c>
      <c r="E67" s="578" t="s">
        <v>236</v>
      </c>
      <c r="F67" s="614" t="n">
        <f aca="false">Количество!O13+Количество!O16+Количество!O27+Количество!O18+Количество!O24</f>
        <v>30</v>
      </c>
      <c r="G67" s="615" t="n">
        <f aca="false">F67/15+1</f>
        <v>3</v>
      </c>
      <c r="H67" s="616"/>
      <c r="I67" s="617"/>
      <c r="J67" s="616"/>
      <c r="K67" s="618"/>
      <c r="L67" s="616"/>
      <c r="M67" s="619"/>
      <c r="N67" s="620" t="n">
        <f aca="false">G67+I67+K67+M67</f>
        <v>3</v>
      </c>
      <c r="O67" s="513"/>
    </row>
    <row r="68" s="545" customFormat="true" ht="14.4" hidden="false" customHeight="false" outlineLevel="0" collapsed="false">
      <c r="A68" s="673"/>
      <c r="B68" s="704"/>
      <c r="C68" s="705" t="n">
        <v>908</v>
      </c>
      <c r="D68" s="705" t="s">
        <v>118</v>
      </c>
      <c r="E68" s="706" t="s">
        <v>237</v>
      </c>
      <c r="F68" s="496" t="n">
        <f aca="false">Количество!O57+Количество!O65+Количество!O56+Количество!O69</f>
        <v>30</v>
      </c>
      <c r="G68" s="497" t="n">
        <f aca="false">F68/15+1</f>
        <v>3</v>
      </c>
      <c r="H68" s="500"/>
      <c r="I68" s="707"/>
      <c r="J68" s="500"/>
      <c r="K68" s="501"/>
      <c r="L68" s="500"/>
      <c r="M68" s="632"/>
      <c r="N68" s="503" t="n">
        <f aca="false">G68+I68+K68+M68</f>
        <v>3</v>
      </c>
      <c r="O68" s="513"/>
    </row>
    <row r="69" s="545" customFormat="true" ht="14.4" hidden="false" customHeight="false" outlineLevel="0" collapsed="false">
      <c r="A69" s="673"/>
      <c r="B69" s="704"/>
      <c r="C69" s="708" t="n">
        <v>869</v>
      </c>
      <c r="D69" s="708" t="s">
        <v>128</v>
      </c>
      <c r="E69" s="706" t="s">
        <v>238</v>
      </c>
      <c r="F69" s="496" t="n">
        <f aca="false">Количество!O66+Количество!O72+Количество!O58+Количество!O62+Количество!O73+Количество!O61</f>
        <v>27</v>
      </c>
      <c r="G69" s="497" t="n">
        <f aca="false">F69/15+1</f>
        <v>2.8</v>
      </c>
      <c r="H69" s="500"/>
      <c r="I69" s="707"/>
      <c r="J69" s="500"/>
      <c r="K69" s="501"/>
      <c r="L69" s="500"/>
      <c r="M69" s="632"/>
      <c r="N69" s="503" t="n">
        <f aca="false">G69+I69+K69+M69</f>
        <v>2.8</v>
      </c>
      <c r="O69" s="513"/>
    </row>
    <row r="70" s="545" customFormat="true" ht="29.4" hidden="false" customHeight="false" outlineLevel="0" collapsed="false">
      <c r="A70" s="673"/>
      <c r="B70" s="704"/>
      <c r="C70" s="573" t="n">
        <v>893</v>
      </c>
      <c r="D70" s="573" t="s">
        <v>89</v>
      </c>
      <c r="E70" s="505" t="s">
        <v>239</v>
      </c>
      <c r="F70" s="621" t="n">
        <f aca="false">Количество!O55</f>
        <v>49</v>
      </c>
      <c r="G70" s="622" t="n">
        <f aca="false">F70/15+2</f>
        <v>5.26666666666667</v>
      </c>
      <c r="H70" s="623"/>
      <c r="I70" s="624"/>
      <c r="J70" s="623"/>
      <c r="K70" s="625"/>
      <c r="L70" s="623"/>
      <c r="M70" s="626"/>
      <c r="N70" s="627" t="n">
        <f aca="false">G70+I70+K70+M70</f>
        <v>5.26666666666667</v>
      </c>
      <c r="O70" s="513"/>
    </row>
    <row r="71" customFormat="false" ht="14.4" hidden="false" customHeight="true" outlineLevel="0" collapsed="false">
      <c r="A71" s="534" t="s">
        <v>240</v>
      </c>
      <c r="B71" s="535" t="s">
        <v>241</v>
      </c>
      <c r="C71" s="483" t="n">
        <v>908</v>
      </c>
      <c r="D71" s="483" t="s">
        <v>118</v>
      </c>
      <c r="E71" s="484" t="s">
        <v>168</v>
      </c>
      <c r="F71" s="536" t="n">
        <f aca="false">Количество!G59</f>
        <v>105</v>
      </c>
      <c r="G71" s="537" t="n">
        <f aca="false">F71/15</f>
        <v>7</v>
      </c>
      <c r="H71" s="538" t="n">
        <v>1</v>
      </c>
      <c r="I71" s="539" t="n">
        <v>1</v>
      </c>
      <c r="J71" s="709"/>
      <c r="K71" s="710"/>
      <c r="L71" s="538"/>
      <c r="M71" s="710"/>
      <c r="N71" s="711" t="n">
        <f aca="false">G71+I71+K71+M71</f>
        <v>8</v>
      </c>
      <c r="O71" s="544" t="s">
        <v>158</v>
      </c>
    </row>
    <row r="72" customFormat="false" ht="14.4" hidden="false" customHeight="false" outlineLevel="0" collapsed="false">
      <c r="A72" s="534"/>
      <c r="B72" s="535"/>
      <c r="C72" s="546" t="n">
        <v>959</v>
      </c>
      <c r="D72" s="546" t="s">
        <v>134</v>
      </c>
      <c r="E72" s="547" t="s">
        <v>170</v>
      </c>
      <c r="F72" s="548" t="n">
        <f aca="false">Количество!G70</f>
        <v>133</v>
      </c>
      <c r="G72" s="567" t="n">
        <f aca="false">F72/15</f>
        <v>8.86666666666667</v>
      </c>
      <c r="H72" s="556"/>
      <c r="I72" s="557"/>
      <c r="J72" s="558"/>
      <c r="K72" s="559"/>
      <c r="L72" s="556"/>
      <c r="M72" s="560"/>
      <c r="N72" s="712" t="n">
        <f aca="false">G72+I72+K72+M72</f>
        <v>8.86666666666667</v>
      </c>
      <c r="O72" s="513"/>
    </row>
    <row r="73" customFormat="false" ht="24" hidden="false" customHeight="false" outlineLevel="0" collapsed="false">
      <c r="A73" s="534"/>
      <c r="B73" s="535"/>
      <c r="C73" s="546" t="n">
        <v>887</v>
      </c>
      <c r="D73" s="546" t="s">
        <v>111</v>
      </c>
      <c r="E73" s="547" t="s">
        <v>171</v>
      </c>
      <c r="F73" s="496" t="n">
        <f aca="false">Количество!G64</f>
        <v>79</v>
      </c>
      <c r="G73" s="567" t="n">
        <f aca="false">F73/15</f>
        <v>5.26666666666667</v>
      </c>
      <c r="H73" s="556" t="n">
        <v>1</v>
      </c>
      <c r="I73" s="557" t="n">
        <v>1</v>
      </c>
      <c r="J73" s="558" t="s">
        <v>172</v>
      </c>
      <c r="K73" s="559" t="s">
        <v>172</v>
      </c>
      <c r="L73" s="556"/>
      <c r="M73" s="560"/>
      <c r="N73" s="712" t="n">
        <v>8</v>
      </c>
      <c r="O73" s="544" t="s">
        <v>173</v>
      </c>
    </row>
    <row r="74" customFormat="false" ht="14.4" hidden="false" customHeight="false" outlineLevel="0" collapsed="false">
      <c r="A74" s="534"/>
      <c r="B74" s="535"/>
      <c r="C74" s="546" t="n">
        <v>888</v>
      </c>
      <c r="D74" s="546" t="s">
        <v>121</v>
      </c>
      <c r="E74" s="547" t="s">
        <v>174</v>
      </c>
      <c r="F74" s="561" t="n">
        <f aca="false">Количество!G74</f>
        <v>110</v>
      </c>
      <c r="G74" s="596" t="n">
        <f aca="false">F74/15</f>
        <v>7.33333333333333</v>
      </c>
      <c r="H74" s="562"/>
      <c r="I74" s="563"/>
      <c r="J74" s="564" t="n">
        <v>1</v>
      </c>
      <c r="K74" s="565" t="n">
        <v>1</v>
      </c>
      <c r="L74" s="562"/>
      <c r="M74" s="566"/>
      <c r="N74" s="713" t="n">
        <f aca="false">G74+I74+K74+M74</f>
        <v>8.33333333333333</v>
      </c>
      <c r="O74" s="492" t="s">
        <v>175</v>
      </c>
    </row>
    <row r="75" customFormat="false" ht="14.4" hidden="false" customHeight="false" outlineLevel="0" collapsed="false">
      <c r="A75" s="534"/>
      <c r="B75" s="535"/>
      <c r="C75" s="546" t="n">
        <v>869</v>
      </c>
      <c r="D75" s="546" t="s">
        <v>128</v>
      </c>
      <c r="E75" s="547" t="s">
        <v>176</v>
      </c>
      <c r="F75" s="548"/>
      <c r="G75" s="596" t="n">
        <f aca="false">F75/15</f>
        <v>0</v>
      </c>
      <c r="H75" s="556"/>
      <c r="I75" s="557"/>
      <c r="J75" s="558" t="n">
        <f aca="false">Количество!AB75-1</f>
        <v>48</v>
      </c>
      <c r="K75" s="559" t="n">
        <f aca="false">J75/5</f>
        <v>9.6</v>
      </c>
      <c r="L75" s="556" t="n">
        <f aca="false">Количество!AA75</f>
        <v>3</v>
      </c>
      <c r="M75" s="714" t="s">
        <v>242</v>
      </c>
      <c r="N75" s="712" t="n">
        <v>12</v>
      </c>
      <c r="O75" s="513"/>
    </row>
    <row r="76" customFormat="false" ht="14.4" hidden="false" customHeight="false" outlineLevel="0" collapsed="false">
      <c r="A76" s="534"/>
      <c r="B76" s="535"/>
      <c r="C76" s="514" t="n">
        <v>903</v>
      </c>
      <c r="D76" s="514" t="s">
        <v>92</v>
      </c>
      <c r="E76" s="569" t="s">
        <v>177</v>
      </c>
      <c r="F76" s="506" t="n">
        <f aca="false">Количество!G35</f>
        <v>72</v>
      </c>
      <c r="G76" s="507" t="n">
        <f aca="false">F76/15</f>
        <v>4.8</v>
      </c>
      <c r="H76" s="508"/>
      <c r="I76" s="509"/>
      <c r="J76" s="570"/>
      <c r="K76" s="510"/>
      <c r="L76" s="508"/>
      <c r="M76" s="511"/>
      <c r="N76" s="512" t="n">
        <f aca="false">G76+I76+K76+M76</f>
        <v>4.8</v>
      </c>
      <c r="O76" s="513"/>
    </row>
    <row r="77" customFormat="false" ht="14.4" hidden="false" customHeight="false" outlineLevel="0" collapsed="false">
      <c r="A77" s="534"/>
      <c r="B77" s="535"/>
      <c r="C77" s="514" t="n">
        <v>905</v>
      </c>
      <c r="D77" s="514" t="s">
        <v>75</v>
      </c>
      <c r="E77" s="569" t="s">
        <v>86</v>
      </c>
      <c r="F77" s="506" t="n">
        <f aca="false">Количество!G40-3</f>
        <v>81</v>
      </c>
      <c r="G77" s="507" t="n">
        <f aca="false">F77/15</f>
        <v>5.4</v>
      </c>
      <c r="H77" s="508"/>
      <c r="I77" s="509"/>
      <c r="J77" s="570"/>
      <c r="K77" s="510"/>
      <c r="L77" s="508"/>
      <c r="M77" s="511"/>
      <c r="N77" s="512" t="n">
        <f aca="false">G77+I77+K77+M77</f>
        <v>5.4</v>
      </c>
      <c r="O77" s="513"/>
    </row>
    <row r="78" customFormat="false" ht="14.4" hidden="false" customHeight="false" outlineLevel="0" collapsed="false">
      <c r="A78" s="534"/>
      <c r="B78" s="535"/>
      <c r="C78" s="514" t="n">
        <v>892</v>
      </c>
      <c r="D78" s="514" t="s">
        <v>104</v>
      </c>
      <c r="E78" s="569" t="s">
        <v>178</v>
      </c>
      <c r="F78" s="506" t="n">
        <f aca="false">Количество!G44</f>
        <v>125</v>
      </c>
      <c r="G78" s="507" t="n">
        <f aca="false">F78/15</f>
        <v>8.33333333333333</v>
      </c>
      <c r="H78" s="508" t="n">
        <v>2</v>
      </c>
      <c r="I78" s="509" t="n">
        <v>2</v>
      </c>
      <c r="J78" s="570"/>
      <c r="K78" s="510"/>
      <c r="L78" s="508"/>
      <c r="M78" s="511"/>
      <c r="N78" s="512" t="n">
        <f aca="false">G78+I78+K78+M78</f>
        <v>10.3333333333333</v>
      </c>
      <c r="O78" s="571" t="s">
        <v>179</v>
      </c>
      <c r="P78" s="572"/>
      <c r="Q78" s="572"/>
    </row>
    <row r="79" customFormat="false" ht="14.4" hidden="false" customHeight="false" outlineLevel="0" collapsed="false">
      <c r="A79" s="534"/>
      <c r="B79" s="535"/>
      <c r="C79" s="514" t="n">
        <v>913</v>
      </c>
      <c r="D79" s="514" t="s">
        <v>78</v>
      </c>
      <c r="E79" s="569" t="s">
        <v>180</v>
      </c>
      <c r="F79" s="506" t="n">
        <f aca="false">Количество!G50</f>
        <v>95</v>
      </c>
      <c r="G79" s="507" t="n">
        <f aca="false">F79/15</f>
        <v>6.33333333333333</v>
      </c>
      <c r="H79" s="508"/>
      <c r="I79" s="509"/>
      <c r="J79" s="570"/>
      <c r="K79" s="510"/>
      <c r="L79" s="508"/>
      <c r="M79" s="511"/>
      <c r="N79" s="512" t="n">
        <f aca="false">G79+I79+K79+M79</f>
        <v>6.33333333333333</v>
      </c>
      <c r="O79" s="513"/>
    </row>
    <row r="80" customFormat="false" ht="24" hidden="false" customHeight="false" outlineLevel="0" collapsed="false">
      <c r="A80" s="534"/>
      <c r="B80" s="535"/>
      <c r="C80" s="573" t="n">
        <v>893</v>
      </c>
      <c r="D80" s="573" t="s">
        <v>89</v>
      </c>
      <c r="E80" s="574" t="s">
        <v>181</v>
      </c>
      <c r="F80" s="506" t="n">
        <f aca="false">Количество!G53</f>
        <v>125</v>
      </c>
      <c r="G80" s="507" t="n">
        <f aca="false">F80/15</f>
        <v>8.33333333333333</v>
      </c>
      <c r="H80" s="508" t="n">
        <v>2</v>
      </c>
      <c r="I80" s="509" t="n">
        <v>1</v>
      </c>
      <c r="J80" s="570"/>
      <c r="K80" s="510"/>
      <c r="L80" s="508"/>
      <c r="M80" s="511"/>
      <c r="N80" s="512" t="n">
        <f aca="false">G80+I80+K80+M80</f>
        <v>9.33333333333333</v>
      </c>
      <c r="O80" s="571" t="s">
        <v>182</v>
      </c>
    </row>
    <row r="81" customFormat="false" ht="14.4" hidden="false" customHeight="false" outlineLevel="0" collapsed="false">
      <c r="A81" s="534"/>
      <c r="B81" s="535"/>
      <c r="C81" s="514" t="n">
        <v>802</v>
      </c>
      <c r="D81" s="514" t="s">
        <v>99</v>
      </c>
      <c r="E81" s="575" t="s">
        <v>183</v>
      </c>
      <c r="F81" s="506" t="n">
        <f aca="false">Количество!D54</f>
        <v>35</v>
      </c>
      <c r="G81" s="507" t="n">
        <f aca="false">F81/15</f>
        <v>2.33333333333333</v>
      </c>
      <c r="H81" s="508"/>
      <c r="I81" s="509"/>
      <c r="J81" s="570"/>
      <c r="K81" s="510"/>
      <c r="L81" s="508"/>
      <c r="M81" s="511"/>
      <c r="N81" s="512" t="n">
        <f aca="false">G81+I81+K81+M81</f>
        <v>2.33333333333333</v>
      </c>
      <c r="O81" s="513"/>
      <c r="P81" s="576"/>
    </row>
    <row r="82" customFormat="false" ht="14.4" hidden="false" customHeight="false" outlineLevel="0" collapsed="false">
      <c r="A82" s="534"/>
      <c r="B82" s="535"/>
      <c r="C82" s="577" t="n">
        <v>907</v>
      </c>
      <c r="D82" s="577" t="s">
        <v>47</v>
      </c>
      <c r="E82" s="578" t="s">
        <v>184</v>
      </c>
      <c r="F82" s="519" t="n">
        <f aca="false">Количество!G5+Количество!G6</f>
        <v>156</v>
      </c>
      <c r="G82" s="520" t="n">
        <f aca="false">F82/15</f>
        <v>10.4</v>
      </c>
      <c r="H82" s="579" t="n">
        <v>1</v>
      </c>
      <c r="I82" s="580" t="n">
        <v>1</v>
      </c>
      <c r="J82" s="581"/>
      <c r="K82" s="582"/>
      <c r="L82" s="579"/>
      <c r="M82" s="583"/>
      <c r="N82" s="525" t="n">
        <f aca="false">G82+I82+K82+M82</f>
        <v>11.4</v>
      </c>
      <c r="O82" s="513" t="s">
        <v>185</v>
      </c>
      <c r="P82" s="584"/>
      <c r="Q82" s="584"/>
    </row>
    <row r="83" customFormat="false" ht="14.4" hidden="false" customHeight="false" outlineLevel="0" collapsed="false">
      <c r="A83" s="534"/>
      <c r="B83" s="535"/>
      <c r="C83" s="577" t="n">
        <v>889</v>
      </c>
      <c r="D83" s="577" t="s">
        <v>56</v>
      </c>
      <c r="E83" s="578" t="s">
        <v>186</v>
      </c>
      <c r="F83" s="519" t="n">
        <f aca="false">Количество!G10</f>
        <v>107</v>
      </c>
      <c r="G83" s="520" t="n">
        <f aca="false">F83/15</f>
        <v>7.13333333333333</v>
      </c>
      <c r="H83" s="579"/>
      <c r="I83" s="580"/>
      <c r="J83" s="581"/>
      <c r="K83" s="582"/>
      <c r="L83" s="579"/>
      <c r="M83" s="583"/>
      <c r="N83" s="525" t="n">
        <f aca="false">G83+I83+K83+M83</f>
        <v>7.13333333333333</v>
      </c>
      <c r="O83" s="513"/>
      <c r="P83" s="584"/>
      <c r="Q83" s="584"/>
    </row>
    <row r="84" customFormat="false" ht="14.4" hidden="false" customHeight="false" outlineLevel="0" collapsed="false">
      <c r="A84" s="534"/>
      <c r="B84" s="535"/>
      <c r="C84" s="577" t="n">
        <v>890</v>
      </c>
      <c r="D84" s="577" t="s">
        <v>48</v>
      </c>
      <c r="E84" s="578" t="s">
        <v>187</v>
      </c>
      <c r="F84" s="519" t="n">
        <f aca="false">Количество!G14</f>
        <v>77</v>
      </c>
      <c r="G84" s="520" t="n">
        <f aca="false">F84/15</f>
        <v>5.13333333333333</v>
      </c>
      <c r="H84" s="579"/>
      <c r="I84" s="580"/>
      <c r="J84" s="581"/>
      <c r="K84" s="582"/>
      <c r="L84" s="579"/>
      <c r="M84" s="583"/>
      <c r="N84" s="525" t="n">
        <f aca="false">G84+I84+K84+M84</f>
        <v>5.13333333333333</v>
      </c>
      <c r="O84" s="513"/>
      <c r="P84" s="584"/>
      <c r="Q84" s="584"/>
    </row>
    <row r="85" customFormat="false" ht="14.4" hidden="false" customHeight="false" outlineLevel="0" collapsed="false">
      <c r="A85" s="534"/>
      <c r="B85" s="535"/>
      <c r="C85" s="577" t="n">
        <v>891</v>
      </c>
      <c r="D85" s="577" t="s">
        <v>44</v>
      </c>
      <c r="E85" s="578" t="s">
        <v>188</v>
      </c>
      <c r="F85" s="519" t="n">
        <f aca="false">Количество!G16+Количество!G17+Количество!G18</f>
        <v>139</v>
      </c>
      <c r="G85" s="520" t="n">
        <f aca="false">F85/15</f>
        <v>9.26666666666667</v>
      </c>
      <c r="H85" s="579" t="n">
        <v>1</v>
      </c>
      <c r="I85" s="580" t="n">
        <v>1</v>
      </c>
      <c r="J85" s="581"/>
      <c r="K85" s="582"/>
      <c r="L85" s="579"/>
      <c r="M85" s="583"/>
      <c r="N85" s="525" t="n">
        <f aca="false">G85+I85+K85+M85</f>
        <v>10.2666666666667</v>
      </c>
      <c r="O85" s="513" t="s">
        <v>189</v>
      </c>
      <c r="P85" s="584"/>
      <c r="Q85" s="584"/>
    </row>
    <row r="86" customFormat="false" ht="14.4" hidden="false" customHeight="false" outlineLevel="0" collapsed="false">
      <c r="A86" s="534"/>
      <c r="B86" s="535"/>
      <c r="C86" s="577" t="n">
        <v>956</v>
      </c>
      <c r="D86" s="577" t="s">
        <v>165</v>
      </c>
      <c r="E86" s="578" t="s">
        <v>190</v>
      </c>
      <c r="F86" s="519" t="n">
        <f aca="false">Количество!G26+Количество!G27+Количество!G28</f>
        <v>156</v>
      </c>
      <c r="G86" s="520" t="n">
        <f aca="false">F86/15</f>
        <v>10.4</v>
      </c>
      <c r="H86" s="579"/>
      <c r="I86" s="580"/>
      <c r="J86" s="581"/>
      <c r="K86" s="582"/>
      <c r="L86" s="579"/>
      <c r="M86" s="583"/>
      <c r="N86" s="525" t="n">
        <f aca="false">G86+I86+K86+M86</f>
        <v>10.4</v>
      </c>
      <c r="O86" s="513"/>
      <c r="P86" s="584"/>
      <c r="Q86" s="584"/>
    </row>
    <row r="87" customFormat="false" ht="14.4" hidden="false" customHeight="false" outlineLevel="0" collapsed="false">
      <c r="A87" s="534"/>
      <c r="B87" s="535"/>
      <c r="C87" s="577" t="n">
        <v>868</v>
      </c>
      <c r="D87" s="577" t="s">
        <v>42</v>
      </c>
      <c r="E87" s="578" t="s">
        <v>191</v>
      </c>
      <c r="F87" s="519" t="n">
        <f aca="false">Количество!G23+Количество!G24</f>
        <v>73</v>
      </c>
      <c r="G87" s="520" t="n">
        <f aca="false">F87/15</f>
        <v>4.86666666666667</v>
      </c>
      <c r="H87" s="579"/>
      <c r="I87" s="580"/>
      <c r="J87" s="581"/>
      <c r="K87" s="582"/>
      <c r="L87" s="579"/>
      <c r="M87" s="583"/>
      <c r="N87" s="525" t="n">
        <f aca="false">G87+I87+K87+M87</f>
        <v>4.86666666666667</v>
      </c>
      <c r="O87" s="513"/>
      <c r="P87" s="584"/>
      <c r="Q87" s="584"/>
    </row>
    <row r="88" customFormat="false" ht="14.4" hidden="false" customHeight="false" outlineLevel="0" collapsed="false">
      <c r="A88" s="534"/>
      <c r="B88" s="535"/>
      <c r="C88" s="577" t="n">
        <v>870</v>
      </c>
      <c r="D88" s="577" t="s">
        <v>70</v>
      </c>
      <c r="E88" s="578" t="s">
        <v>192</v>
      </c>
      <c r="F88" s="519"/>
      <c r="G88" s="520" t="n">
        <f aca="false">F88/15</f>
        <v>0</v>
      </c>
      <c r="H88" s="579"/>
      <c r="I88" s="580"/>
      <c r="J88" s="581" t="n">
        <v>36</v>
      </c>
      <c r="K88" s="582" t="n">
        <v>8</v>
      </c>
      <c r="L88" s="579" t="n">
        <v>1</v>
      </c>
      <c r="M88" s="583" t="s">
        <v>193</v>
      </c>
      <c r="N88" s="525" t="n">
        <f aca="false">G88+I88+K88+M88</f>
        <v>9</v>
      </c>
      <c r="O88" s="513" t="s">
        <v>194</v>
      </c>
    </row>
    <row r="89" customFormat="false" ht="15" hidden="false" customHeight="false" outlineLevel="0" collapsed="false">
      <c r="A89" s="534"/>
      <c r="B89" s="535"/>
      <c r="C89" s="585" t="n">
        <v>801</v>
      </c>
      <c r="D89" s="585" t="s">
        <v>73</v>
      </c>
      <c r="E89" s="527" t="s">
        <v>73</v>
      </c>
      <c r="F89" s="528"/>
      <c r="G89" s="529" t="n">
        <f aca="false">F89/15</f>
        <v>0</v>
      </c>
      <c r="H89" s="586"/>
      <c r="I89" s="587"/>
      <c r="J89" s="588" t="n">
        <v>6</v>
      </c>
      <c r="K89" s="589" t="n">
        <v>2</v>
      </c>
      <c r="L89" s="586"/>
      <c r="M89" s="590"/>
      <c r="N89" s="533" t="n">
        <f aca="false">G89+I89+K89+M89</f>
        <v>2</v>
      </c>
      <c r="O89" s="513"/>
    </row>
    <row r="90" s="545" customFormat="true" ht="14.4" hidden="false" customHeight="true" outlineLevel="0" collapsed="false">
      <c r="A90" s="715" t="s">
        <v>243</v>
      </c>
      <c r="B90" s="592" t="s">
        <v>244</v>
      </c>
      <c r="C90" s="483" t="n">
        <v>908</v>
      </c>
      <c r="D90" s="483" t="s">
        <v>118</v>
      </c>
      <c r="E90" s="484" t="s">
        <v>111</v>
      </c>
      <c r="F90" s="536" t="n">
        <f aca="false">Количество!H59</f>
        <v>73</v>
      </c>
      <c r="G90" s="537" t="n">
        <f aca="false">F90/15</f>
        <v>4.86666666666667</v>
      </c>
      <c r="H90" s="542"/>
      <c r="I90" s="593"/>
      <c r="J90" s="540"/>
      <c r="K90" s="541"/>
      <c r="L90" s="542"/>
      <c r="M90" s="541"/>
      <c r="N90" s="543" t="n">
        <f aca="false">G90+I90+K90+M90</f>
        <v>4.86666666666667</v>
      </c>
      <c r="O90" s="513"/>
    </row>
    <row r="91" s="545" customFormat="true" ht="14.4" hidden="false" customHeight="false" outlineLevel="0" collapsed="false">
      <c r="A91" s="715"/>
      <c r="B91" s="592"/>
      <c r="C91" s="546" t="n">
        <v>959</v>
      </c>
      <c r="D91" s="546" t="s">
        <v>134</v>
      </c>
      <c r="E91" s="547" t="s">
        <v>245</v>
      </c>
      <c r="F91" s="548" t="n">
        <f aca="false">Количество!H70</f>
        <v>65</v>
      </c>
      <c r="G91" s="567" t="n">
        <f aca="false">F91/15</f>
        <v>4.33333333333333</v>
      </c>
      <c r="H91" s="556" t="n">
        <v>1</v>
      </c>
      <c r="I91" s="557" t="n">
        <v>1</v>
      </c>
      <c r="J91" s="552"/>
      <c r="K91" s="553"/>
      <c r="L91" s="550"/>
      <c r="M91" s="554"/>
      <c r="N91" s="555" t="n">
        <f aca="false">G91+I91+K91+M91</f>
        <v>5.33333333333333</v>
      </c>
      <c r="O91" s="544" t="s">
        <v>197</v>
      </c>
    </row>
    <row r="92" s="545" customFormat="true" ht="14.4" hidden="false" customHeight="false" outlineLevel="0" collapsed="false">
      <c r="A92" s="715"/>
      <c r="B92" s="592"/>
      <c r="C92" s="546" t="n">
        <v>887</v>
      </c>
      <c r="D92" s="546" t="s">
        <v>111</v>
      </c>
      <c r="E92" s="547" t="s">
        <v>198</v>
      </c>
      <c r="F92" s="496" t="n">
        <f aca="false">Количество!H64</f>
        <v>61</v>
      </c>
      <c r="G92" s="567" t="n">
        <f aca="false">F92/15</f>
        <v>4.06666666666667</v>
      </c>
      <c r="H92" s="556"/>
      <c r="I92" s="557"/>
      <c r="J92" s="552"/>
      <c r="K92" s="553"/>
      <c r="L92" s="550"/>
      <c r="M92" s="554"/>
      <c r="N92" s="555" t="n">
        <f aca="false">G92+I92+K92+M92</f>
        <v>4.06666666666667</v>
      </c>
      <c r="O92" s="595"/>
    </row>
    <row r="93" s="545" customFormat="true" ht="14.4" hidden="false" customHeight="false" outlineLevel="0" collapsed="false">
      <c r="A93" s="715"/>
      <c r="B93" s="592"/>
      <c r="C93" s="546" t="n">
        <v>888</v>
      </c>
      <c r="D93" s="546" t="s">
        <v>121</v>
      </c>
      <c r="E93" s="547" t="s">
        <v>132</v>
      </c>
      <c r="F93" s="561" t="n">
        <f aca="false">Количество!H74</f>
        <v>81</v>
      </c>
      <c r="G93" s="596" t="n">
        <f aca="false">F93/15</f>
        <v>5.4</v>
      </c>
      <c r="H93" s="562" t="n">
        <v>1</v>
      </c>
      <c r="I93" s="563" t="n">
        <v>1</v>
      </c>
      <c r="J93" s="597"/>
      <c r="K93" s="598"/>
      <c r="L93" s="599"/>
      <c r="M93" s="600"/>
      <c r="N93" s="549" t="n">
        <f aca="false">G93+I93+K93+M93</f>
        <v>6.4</v>
      </c>
      <c r="O93" s="544" t="s">
        <v>161</v>
      </c>
    </row>
    <row r="94" s="545" customFormat="true" ht="14.4" hidden="false" customHeight="false" outlineLevel="0" collapsed="false">
      <c r="A94" s="715"/>
      <c r="B94" s="592"/>
      <c r="C94" s="546" t="n">
        <v>869</v>
      </c>
      <c r="D94" s="546" t="s">
        <v>128</v>
      </c>
      <c r="E94" s="547" t="s">
        <v>176</v>
      </c>
      <c r="F94" s="548"/>
      <c r="G94" s="567" t="n">
        <f aca="false">F94/15</f>
        <v>0</v>
      </c>
      <c r="H94" s="550"/>
      <c r="I94" s="551"/>
      <c r="J94" s="552"/>
      <c r="K94" s="553"/>
      <c r="L94" s="550"/>
      <c r="M94" s="601"/>
      <c r="N94" s="555" t="n">
        <f aca="false">G94+I94+K94+M94</f>
        <v>0</v>
      </c>
      <c r="O94" s="513"/>
    </row>
    <row r="95" customFormat="false" ht="24" hidden="false" customHeight="false" outlineLevel="0" collapsed="false">
      <c r="A95" s="715"/>
      <c r="B95" s="592"/>
      <c r="C95" s="514" t="n">
        <v>903</v>
      </c>
      <c r="D95" s="514" t="s">
        <v>92</v>
      </c>
      <c r="E95" s="569" t="s">
        <v>78</v>
      </c>
      <c r="F95" s="506" t="n">
        <f aca="false">Количество!H35</f>
        <v>103</v>
      </c>
      <c r="G95" s="507" t="n">
        <f aca="false">F95/15</f>
        <v>6.86666666666667</v>
      </c>
      <c r="H95" s="508" t="n">
        <v>2</v>
      </c>
      <c r="I95" s="509" t="n">
        <v>1</v>
      </c>
      <c r="J95" s="570"/>
      <c r="K95" s="510"/>
      <c r="L95" s="508"/>
      <c r="M95" s="511"/>
      <c r="N95" s="512" t="n">
        <f aca="false">G95+I95+K95+M95</f>
        <v>7.86666666666667</v>
      </c>
      <c r="O95" s="571" t="s">
        <v>199</v>
      </c>
    </row>
    <row r="96" customFormat="false" ht="31.8" hidden="false" customHeight="false" outlineLevel="0" collapsed="false">
      <c r="A96" s="715"/>
      <c r="B96" s="592"/>
      <c r="C96" s="514" t="n">
        <v>892</v>
      </c>
      <c r="D96" s="514" t="s">
        <v>104</v>
      </c>
      <c r="E96" s="569" t="s">
        <v>200</v>
      </c>
      <c r="F96" s="506" t="n">
        <f aca="false">Количество!H41+Количество!H36</f>
        <v>145</v>
      </c>
      <c r="G96" s="507" t="n">
        <f aca="false">F96/15</f>
        <v>9.66666666666667</v>
      </c>
      <c r="H96" s="508" t="n">
        <v>3</v>
      </c>
      <c r="I96" s="509" t="n">
        <v>1</v>
      </c>
      <c r="J96" s="570"/>
      <c r="K96" s="510"/>
      <c r="L96" s="508"/>
      <c r="M96" s="511"/>
      <c r="N96" s="602" t="n">
        <f aca="false">G96+I96+K96+M96</f>
        <v>10.6666666666667</v>
      </c>
      <c r="O96" s="603" t="s">
        <v>201</v>
      </c>
      <c r="P96" s="572"/>
      <c r="Q96" s="572"/>
    </row>
    <row r="97" customFormat="false" ht="14.4" hidden="false" customHeight="false" outlineLevel="0" collapsed="false">
      <c r="A97" s="715"/>
      <c r="B97" s="592"/>
      <c r="C97" s="514" t="n">
        <v>913</v>
      </c>
      <c r="D97" s="514" t="s">
        <v>78</v>
      </c>
      <c r="E97" s="569" t="s">
        <v>202</v>
      </c>
      <c r="F97" s="506" t="n">
        <f aca="false">Количество!H45+Количество!H49+Количество!H37+Количество!H48</f>
        <v>126</v>
      </c>
      <c r="G97" s="507" t="n">
        <f aca="false">F97/15</f>
        <v>8.4</v>
      </c>
      <c r="H97" s="508"/>
      <c r="I97" s="509"/>
      <c r="J97" s="570"/>
      <c r="K97" s="510"/>
      <c r="L97" s="508"/>
      <c r="M97" s="511"/>
      <c r="N97" s="512" t="n">
        <f aca="false">G97+I97+K97+M97</f>
        <v>8.4</v>
      </c>
      <c r="O97" s="513"/>
    </row>
    <row r="98" customFormat="false" ht="14.4" hidden="false" customHeight="false" outlineLevel="0" collapsed="false">
      <c r="A98" s="715"/>
      <c r="B98" s="592"/>
      <c r="C98" s="577" t="n">
        <v>889</v>
      </c>
      <c r="D98" s="577" t="s">
        <v>56</v>
      </c>
      <c r="E98" s="578" t="s">
        <v>203</v>
      </c>
      <c r="F98" s="519" t="n">
        <f aca="false">Количество!H8+Количество!H9</f>
        <v>127</v>
      </c>
      <c r="G98" s="520" t="n">
        <f aca="false">F98/15</f>
        <v>8.46666666666667</v>
      </c>
      <c r="H98" s="579"/>
      <c r="I98" s="580"/>
      <c r="J98" s="581"/>
      <c r="K98" s="582"/>
      <c r="L98" s="579"/>
      <c r="M98" s="583"/>
      <c r="N98" s="525" t="n">
        <f aca="false">G98+I98+K98+M98</f>
        <v>8.46666666666667</v>
      </c>
      <c r="O98" s="513"/>
      <c r="P98" s="584"/>
      <c r="Q98" s="584"/>
    </row>
    <row r="99" customFormat="false" ht="14.4" hidden="false" customHeight="false" outlineLevel="0" collapsed="false">
      <c r="A99" s="715"/>
      <c r="B99" s="592"/>
      <c r="C99" s="577" t="n">
        <v>890</v>
      </c>
      <c r="D99" s="577" t="s">
        <v>48</v>
      </c>
      <c r="E99" s="578" t="s">
        <v>204</v>
      </c>
      <c r="F99" s="519" t="n">
        <f aca="false">Количество!H12+Количество!H13</f>
        <v>92</v>
      </c>
      <c r="G99" s="520" t="n">
        <f aca="false">F99/15</f>
        <v>6.13333333333333</v>
      </c>
      <c r="H99" s="579"/>
      <c r="I99" s="580"/>
      <c r="J99" s="581"/>
      <c r="K99" s="582"/>
      <c r="L99" s="579"/>
      <c r="M99" s="583"/>
      <c r="N99" s="525" t="n">
        <f aca="false">G99+I99+K99+M99</f>
        <v>6.13333333333333</v>
      </c>
      <c r="O99" s="513"/>
      <c r="P99" s="584"/>
      <c r="Q99" s="584"/>
    </row>
    <row r="100" customFormat="false" ht="15" hidden="false" customHeight="false" outlineLevel="0" collapsed="false">
      <c r="A100" s="715"/>
      <c r="B100" s="592"/>
      <c r="C100" s="577" t="n">
        <v>868</v>
      </c>
      <c r="D100" s="577" t="s">
        <v>42</v>
      </c>
      <c r="E100" s="578" t="s">
        <v>63</v>
      </c>
      <c r="F100" s="519" t="n">
        <f aca="false">Количество!H22</f>
        <v>71</v>
      </c>
      <c r="G100" s="520" t="n">
        <f aca="false">F100/15</f>
        <v>4.73333333333333</v>
      </c>
      <c r="H100" s="579"/>
      <c r="I100" s="580"/>
      <c r="J100" s="581"/>
      <c r="K100" s="582"/>
      <c r="L100" s="579"/>
      <c r="M100" s="583"/>
      <c r="N100" s="525" t="n">
        <f aca="false">G100+I100+K100+M100</f>
        <v>4.73333333333333</v>
      </c>
      <c r="O100" s="513"/>
      <c r="P100" s="584"/>
      <c r="Q100" s="584"/>
    </row>
    <row r="101" customFormat="false" ht="14.4" hidden="false" customHeight="true" outlineLevel="0" collapsed="false">
      <c r="A101" s="591" t="s">
        <v>246</v>
      </c>
      <c r="B101" s="687" t="s">
        <v>27</v>
      </c>
      <c r="C101" s="605" t="n">
        <v>890</v>
      </c>
      <c r="D101" s="605" t="s">
        <v>48</v>
      </c>
      <c r="E101" s="716" t="s">
        <v>247</v>
      </c>
      <c r="F101" s="607" t="n">
        <f aca="false">Количество!Q10+Количество!Q16</f>
        <v>73</v>
      </c>
      <c r="G101" s="608" t="n">
        <f aca="false">F101/15</f>
        <v>4.86666666666667</v>
      </c>
      <c r="H101" s="609"/>
      <c r="I101" s="610"/>
      <c r="J101" s="609"/>
      <c r="K101" s="611"/>
      <c r="L101" s="609"/>
      <c r="M101" s="612"/>
      <c r="N101" s="613" t="n">
        <f aca="false">G101+I101+K101+M101</f>
        <v>4.86666666666667</v>
      </c>
      <c r="O101" s="513"/>
    </row>
    <row r="102" customFormat="false" ht="14.4" hidden="false" customHeight="false" outlineLevel="0" collapsed="false">
      <c r="A102" s="591"/>
      <c r="B102" s="687"/>
      <c r="C102" s="577" t="n">
        <v>868</v>
      </c>
      <c r="D102" s="577" t="s">
        <v>42</v>
      </c>
      <c r="E102" s="717" t="s">
        <v>248</v>
      </c>
      <c r="F102" s="614" t="n">
        <f aca="false">Количество!Q9+Количество!Q18+Количество!Q6</f>
        <v>76</v>
      </c>
      <c r="G102" s="615" t="n">
        <f aca="false">F102/15</f>
        <v>5.06666666666667</v>
      </c>
      <c r="H102" s="616"/>
      <c r="I102" s="617"/>
      <c r="J102" s="616"/>
      <c r="K102" s="618"/>
      <c r="L102" s="616"/>
      <c r="M102" s="619"/>
      <c r="N102" s="620" t="n">
        <f aca="false">G102+I102+K102+M102</f>
        <v>5.06666666666667</v>
      </c>
      <c r="O102" s="513"/>
    </row>
    <row r="103" customFormat="false" ht="14.4" hidden="false" customHeight="false" outlineLevel="0" collapsed="false">
      <c r="A103" s="591"/>
      <c r="B103" s="687"/>
      <c r="C103" s="577" t="n">
        <v>891</v>
      </c>
      <c r="D103" s="577" t="s">
        <v>44</v>
      </c>
      <c r="E103" s="717" t="s">
        <v>249</v>
      </c>
      <c r="F103" s="614" t="n">
        <f aca="false">Количество!Q28+Количество!Q8+Количество!Q23</f>
        <v>71</v>
      </c>
      <c r="G103" s="615" t="n">
        <f aca="false">F103/15</f>
        <v>4.73333333333333</v>
      </c>
      <c r="H103" s="616"/>
      <c r="I103" s="617"/>
      <c r="J103" s="616"/>
      <c r="K103" s="618"/>
      <c r="L103" s="616"/>
      <c r="M103" s="619"/>
      <c r="N103" s="620" t="n">
        <f aca="false">G103+I103+K103+M103</f>
        <v>4.73333333333333</v>
      </c>
      <c r="O103" s="513"/>
    </row>
    <row r="104" s="545" customFormat="true" ht="14.4" hidden="false" customHeight="false" outlineLevel="0" collapsed="false">
      <c r="A104" s="591"/>
      <c r="B104" s="687"/>
      <c r="C104" s="698" t="n">
        <v>887</v>
      </c>
      <c r="D104" s="698" t="s">
        <v>111</v>
      </c>
      <c r="E104" s="628" t="s">
        <v>250</v>
      </c>
      <c r="F104" s="548" t="n">
        <f aca="false">Количество!Q66+Количество!Q65+Количество!Q73+Количество!Q67</f>
        <v>90</v>
      </c>
      <c r="G104" s="567" t="n">
        <f aca="false">F104/15</f>
        <v>6</v>
      </c>
      <c r="H104" s="550"/>
      <c r="I104" s="551"/>
      <c r="J104" s="550"/>
      <c r="K104" s="553"/>
      <c r="L104" s="550"/>
      <c r="M104" s="629"/>
      <c r="N104" s="555" t="n">
        <f aca="false">G104+I104+K104+M104</f>
        <v>6</v>
      </c>
      <c r="O104" s="513"/>
    </row>
    <row r="105" s="545" customFormat="true" ht="14.4" hidden="false" customHeight="false" outlineLevel="0" collapsed="false">
      <c r="A105" s="591"/>
      <c r="B105" s="687"/>
      <c r="C105" s="698" t="n">
        <v>888</v>
      </c>
      <c r="D105" s="698" t="s">
        <v>121</v>
      </c>
      <c r="E105" s="718" t="s">
        <v>251</v>
      </c>
      <c r="F105" s="719" t="n">
        <f aca="false">Количество!Q71+Количество!Q72+Количество!Q69+Количество!Q68+Количество!Q63</f>
        <v>93</v>
      </c>
      <c r="G105" s="567" t="n">
        <f aca="false">F105/15</f>
        <v>6.2</v>
      </c>
      <c r="H105" s="550"/>
      <c r="I105" s="551"/>
      <c r="J105" s="550"/>
      <c r="K105" s="553"/>
      <c r="L105" s="550"/>
      <c r="M105" s="629"/>
      <c r="N105" s="555" t="n">
        <f aca="false">G105+I105+K105+M105</f>
        <v>6.2</v>
      </c>
      <c r="O105" s="513"/>
    </row>
    <row r="106" customFormat="false" ht="48" hidden="false" customHeight="false" outlineLevel="0" collapsed="false">
      <c r="A106" s="591"/>
      <c r="B106" s="687"/>
      <c r="C106" s="514" t="n">
        <v>905</v>
      </c>
      <c r="D106" s="514" t="s">
        <v>75</v>
      </c>
      <c r="E106" s="720" t="s">
        <v>252</v>
      </c>
      <c r="F106" s="506" t="n">
        <f aca="false">Количество!Q45+Количество!Q49+Количество!Q43+Количество!Q33+Количество!Q41+Количество!Q34+Количество!Q46+14</f>
        <v>160</v>
      </c>
      <c r="G106" s="507" t="n">
        <f aca="false">F106/15</f>
        <v>10.6666666666667</v>
      </c>
      <c r="H106" s="508" t="n">
        <v>4</v>
      </c>
      <c r="I106" s="509" t="n">
        <v>1</v>
      </c>
      <c r="J106" s="508"/>
      <c r="K106" s="510"/>
      <c r="L106" s="508"/>
      <c r="M106" s="703"/>
      <c r="N106" s="512" t="n">
        <f aca="false">G106+I106+K106+M106</f>
        <v>11.6666666666667</v>
      </c>
      <c r="O106" s="571" t="s">
        <v>253</v>
      </c>
    </row>
    <row r="107" customFormat="false" ht="15" hidden="false" customHeight="false" outlineLevel="0" collapsed="false">
      <c r="A107" s="591"/>
      <c r="B107" s="687"/>
      <c r="C107" s="721" t="n">
        <v>892</v>
      </c>
      <c r="D107" s="721" t="s">
        <v>104</v>
      </c>
      <c r="E107" s="722" t="s">
        <v>254</v>
      </c>
      <c r="F107" s="723" t="n">
        <f aca="false">Количество!Q36+Количество!Q37+Количество!Q39+Количество!Q42+Количество!Q47+Количество!Q51+Количество!Q52-14</f>
        <v>150</v>
      </c>
      <c r="G107" s="724" t="n">
        <f aca="false">F107/15</f>
        <v>10</v>
      </c>
      <c r="H107" s="725" t="n">
        <v>1</v>
      </c>
      <c r="I107" s="726" t="n">
        <v>1</v>
      </c>
      <c r="J107" s="725"/>
      <c r="K107" s="727"/>
      <c r="L107" s="725"/>
      <c r="M107" s="728"/>
      <c r="N107" s="729" t="n">
        <f aca="false">G107+I107+K107+M107</f>
        <v>11</v>
      </c>
      <c r="O107" s="571" t="s">
        <v>255</v>
      </c>
    </row>
    <row r="108" customFormat="false" ht="14.4" hidden="false" customHeight="true" outlineLevel="0" collapsed="false">
      <c r="A108" s="591"/>
      <c r="B108" s="687" t="s">
        <v>26</v>
      </c>
      <c r="C108" s="605" t="n">
        <v>907</v>
      </c>
      <c r="D108" s="605" t="s">
        <v>47</v>
      </c>
      <c r="E108" s="716" t="s">
        <v>63</v>
      </c>
      <c r="F108" s="607" t="n">
        <f aca="false">Количество!P22</f>
        <v>39</v>
      </c>
      <c r="G108" s="615" t="n">
        <f aca="false">F108/10</f>
        <v>3.9</v>
      </c>
      <c r="H108" s="609"/>
      <c r="I108" s="610"/>
      <c r="J108" s="730"/>
      <c r="K108" s="618"/>
      <c r="L108" s="609"/>
      <c r="M108" s="612"/>
      <c r="N108" s="525" t="n">
        <f aca="false">G108+I108+K108+M108</f>
        <v>3.9</v>
      </c>
      <c r="O108" s="513"/>
    </row>
    <row r="109" customFormat="false" ht="14.4" hidden="false" customHeight="false" outlineLevel="0" collapsed="false">
      <c r="A109" s="591"/>
      <c r="B109" s="687"/>
      <c r="C109" s="577" t="n">
        <v>889</v>
      </c>
      <c r="D109" s="577" t="s">
        <v>56</v>
      </c>
      <c r="E109" s="717" t="s">
        <v>256</v>
      </c>
      <c r="F109" s="519" t="n">
        <f aca="false">Количество!P5</f>
        <v>34</v>
      </c>
      <c r="G109" s="615" t="n">
        <f aca="false">F109/10</f>
        <v>3.4</v>
      </c>
      <c r="H109" s="579" t="n">
        <v>1</v>
      </c>
      <c r="I109" s="580" t="n">
        <v>1</v>
      </c>
      <c r="J109" s="581"/>
      <c r="K109" s="582"/>
      <c r="L109" s="579"/>
      <c r="M109" s="731"/>
      <c r="N109" s="525" t="n">
        <f aca="false">G109+I109+K109+M109</f>
        <v>4.4</v>
      </c>
      <c r="O109" s="513" t="s">
        <v>185</v>
      </c>
    </row>
    <row r="110" customFormat="false" ht="14.4" hidden="false" customHeight="false" outlineLevel="0" collapsed="false">
      <c r="A110" s="591"/>
      <c r="B110" s="687"/>
      <c r="C110" s="577" t="n">
        <v>890</v>
      </c>
      <c r="D110" s="577" t="s">
        <v>48</v>
      </c>
      <c r="E110" s="717" t="s">
        <v>257</v>
      </c>
      <c r="F110" s="519" t="n">
        <f aca="false">Количество!P13+Количество!P26</f>
        <v>53</v>
      </c>
      <c r="G110" s="615" t="n">
        <f aca="false">F110/10</f>
        <v>5.3</v>
      </c>
      <c r="H110" s="579"/>
      <c r="I110" s="580"/>
      <c r="J110" s="581"/>
      <c r="K110" s="582"/>
      <c r="L110" s="579"/>
      <c r="M110" s="731"/>
      <c r="N110" s="525" t="n">
        <f aca="false">G110+I110+K110+M110</f>
        <v>5.3</v>
      </c>
      <c r="O110" s="513"/>
    </row>
    <row r="111" customFormat="false" ht="14.4" hidden="false" customHeight="false" outlineLevel="0" collapsed="false">
      <c r="A111" s="591"/>
      <c r="B111" s="687"/>
      <c r="C111" s="577" t="n">
        <v>891</v>
      </c>
      <c r="D111" s="577" t="s">
        <v>44</v>
      </c>
      <c r="E111" s="717" t="s">
        <v>57</v>
      </c>
      <c r="F111" s="519" t="n">
        <f aca="false">Количество!P17</f>
        <v>38</v>
      </c>
      <c r="G111" s="615" t="n">
        <f aca="false">F111/10</f>
        <v>3.8</v>
      </c>
      <c r="H111" s="579"/>
      <c r="I111" s="580"/>
      <c r="J111" s="581"/>
      <c r="K111" s="582"/>
      <c r="L111" s="579"/>
      <c r="M111" s="731"/>
      <c r="N111" s="525" t="n">
        <f aca="false">G111+I111+K111+M111</f>
        <v>3.8</v>
      </c>
      <c r="O111" s="513"/>
    </row>
    <row r="112" customFormat="false" ht="14.4" hidden="false" customHeight="false" outlineLevel="0" collapsed="false">
      <c r="A112" s="591"/>
      <c r="B112" s="687"/>
      <c r="C112" s="577" t="n">
        <v>956</v>
      </c>
      <c r="D112" s="577" t="s">
        <v>165</v>
      </c>
      <c r="E112" s="717" t="s">
        <v>258</v>
      </c>
      <c r="F112" s="519" t="n">
        <f aca="false">Количество!P9+Количество!P24</f>
        <v>38</v>
      </c>
      <c r="G112" s="615" t="n">
        <f aca="false">F112/10</f>
        <v>3.8</v>
      </c>
      <c r="H112" s="579"/>
      <c r="I112" s="580"/>
      <c r="J112" s="581"/>
      <c r="K112" s="582"/>
      <c r="L112" s="579"/>
      <c r="M112" s="731"/>
      <c r="N112" s="525" t="n">
        <f aca="false">G112+I112+K112+M112</f>
        <v>3.8</v>
      </c>
      <c r="O112" s="513"/>
    </row>
    <row r="113" customFormat="false" ht="14.4" hidden="false" customHeight="false" outlineLevel="0" collapsed="false">
      <c r="A113" s="591"/>
      <c r="B113" s="687"/>
      <c r="C113" s="577" t="n">
        <v>868</v>
      </c>
      <c r="D113" s="577" t="s">
        <v>42</v>
      </c>
      <c r="E113" s="717" t="s">
        <v>259</v>
      </c>
      <c r="F113" s="519" t="n">
        <f aca="false">Количество!P12+Количество!P27+Количество!P28</f>
        <v>32</v>
      </c>
      <c r="G113" s="615" t="n">
        <f aca="false">F113/10</f>
        <v>3.2</v>
      </c>
      <c r="H113" s="579"/>
      <c r="I113" s="580"/>
      <c r="J113" s="581"/>
      <c r="K113" s="582"/>
      <c r="L113" s="579"/>
      <c r="M113" s="731"/>
      <c r="N113" s="525" t="n">
        <f aca="false">G113+I113+K113+M113</f>
        <v>3.2</v>
      </c>
      <c r="O113" s="513"/>
    </row>
    <row r="114" customFormat="false" ht="14.4" hidden="false" customHeight="false" outlineLevel="0" collapsed="false">
      <c r="A114" s="591"/>
      <c r="B114" s="687"/>
      <c r="C114" s="577" t="n">
        <v>870</v>
      </c>
      <c r="D114" s="577" t="s">
        <v>70</v>
      </c>
      <c r="E114" s="717" t="s">
        <v>186</v>
      </c>
      <c r="F114" s="519" t="n">
        <f aca="false">Количество!P10</f>
        <v>44</v>
      </c>
      <c r="G114" s="615" t="n">
        <f aca="false">F114/10</f>
        <v>4.4</v>
      </c>
      <c r="H114" s="579"/>
      <c r="I114" s="580"/>
      <c r="J114" s="581"/>
      <c r="K114" s="582"/>
      <c r="L114" s="579"/>
      <c r="M114" s="731"/>
      <c r="N114" s="525" t="n">
        <f aca="false">G114+I114+K114+M114</f>
        <v>4.4</v>
      </c>
      <c r="O114" s="513"/>
    </row>
    <row r="115" s="545" customFormat="true" ht="24" hidden="false" customHeight="false" outlineLevel="0" collapsed="false">
      <c r="A115" s="591"/>
      <c r="B115" s="687"/>
      <c r="C115" s="514" t="n">
        <v>903</v>
      </c>
      <c r="D115" s="514" t="s">
        <v>92</v>
      </c>
      <c r="E115" s="732" t="s">
        <v>260</v>
      </c>
      <c r="F115" s="621" t="n">
        <f aca="false">Количество!P41+Количество!P51+1</f>
        <v>53</v>
      </c>
      <c r="G115" s="622" t="n">
        <f aca="false">F115/15</f>
        <v>3.53333333333333</v>
      </c>
      <c r="H115" s="623" t="n">
        <v>2</v>
      </c>
      <c r="I115" s="624" t="n">
        <v>2</v>
      </c>
      <c r="J115" s="733"/>
      <c r="K115" s="625"/>
      <c r="L115" s="623"/>
      <c r="M115" s="626"/>
      <c r="N115" s="512" t="n">
        <f aca="false">G115+I115+K115+M115</f>
        <v>5.53333333333333</v>
      </c>
      <c r="O115" s="571" t="s">
        <v>261</v>
      </c>
    </row>
    <row r="116" s="545" customFormat="true" ht="14.4" hidden="false" customHeight="false" outlineLevel="0" collapsed="false">
      <c r="A116" s="591"/>
      <c r="B116" s="687"/>
      <c r="C116" s="514" t="n">
        <v>913</v>
      </c>
      <c r="D116" s="514" t="s">
        <v>78</v>
      </c>
      <c r="E116" s="720" t="s">
        <v>262</v>
      </c>
      <c r="F116" s="621" t="n">
        <f aca="false">Количество!P45+Количество!P49+Количество!P46</f>
        <v>55</v>
      </c>
      <c r="G116" s="622" t="n">
        <f aca="false">F116/15</f>
        <v>3.66666666666667</v>
      </c>
      <c r="H116" s="623"/>
      <c r="I116" s="624"/>
      <c r="J116" s="733"/>
      <c r="K116" s="625"/>
      <c r="L116" s="623"/>
      <c r="M116" s="626"/>
      <c r="N116" s="512" t="n">
        <f aca="false">G116+I116+K116+M116</f>
        <v>3.66666666666667</v>
      </c>
      <c r="O116" s="513"/>
    </row>
    <row r="117" s="545" customFormat="true" ht="14.4" hidden="false" customHeight="false" outlineLevel="0" collapsed="false">
      <c r="A117" s="591"/>
      <c r="B117" s="687"/>
      <c r="C117" s="514" t="n">
        <v>893</v>
      </c>
      <c r="D117" s="514" t="s">
        <v>89</v>
      </c>
      <c r="E117" s="720" t="s">
        <v>263</v>
      </c>
      <c r="F117" s="621" t="n">
        <f aca="false">Количество!P33+Количество!P34+Количество!P43+Количество!P42</f>
        <v>88</v>
      </c>
      <c r="G117" s="622" t="n">
        <f aca="false">F117/15</f>
        <v>5.86666666666667</v>
      </c>
      <c r="H117" s="623" t="n">
        <v>2</v>
      </c>
      <c r="I117" s="624" t="n">
        <v>2</v>
      </c>
      <c r="J117" s="733"/>
      <c r="K117" s="625"/>
      <c r="L117" s="623"/>
      <c r="M117" s="626"/>
      <c r="N117" s="512" t="n">
        <f aca="false">G117+I117+K117+M117</f>
        <v>7.86666666666667</v>
      </c>
      <c r="O117" s="571" t="s">
        <v>264</v>
      </c>
    </row>
    <row r="118" s="545" customFormat="true" ht="14.4" hidden="false" customHeight="false" outlineLevel="0" collapsed="false">
      <c r="A118" s="591"/>
      <c r="B118" s="687"/>
      <c r="C118" s="546" t="n">
        <v>887</v>
      </c>
      <c r="D118" s="546" t="s">
        <v>111</v>
      </c>
      <c r="E118" s="628" t="s">
        <v>265</v>
      </c>
      <c r="F118" s="548" t="n">
        <f aca="false">Количество!P60+Количество!P58</f>
        <v>44</v>
      </c>
      <c r="G118" s="567" t="n">
        <f aca="false">F118/10</f>
        <v>4.4</v>
      </c>
      <c r="H118" s="550"/>
      <c r="I118" s="551"/>
      <c r="J118" s="552"/>
      <c r="K118" s="553"/>
      <c r="L118" s="550"/>
      <c r="M118" s="629"/>
      <c r="N118" s="734" t="n">
        <v>4</v>
      </c>
      <c r="O118" s="513"/>
    </row>
    <row r="119" s="545" customFormat="true" ht="14.4" hidden="false" customHeight="false" outlineLevel="0" collapsed="false">
      <c r="A119" s="591"/>
      <c r="B119" s="687"/>
      <c r="C119" s="494" t="n">
        <v>888</v>
      </c>
      <c r="D119" s="494" t="s">
        <v>121</v>
      </c>
      <c r="E119" s="628" t="s">
        <v>266</v>
      </c>
      <c r="F119" s="561" t="n">
        <f aca="false">Количество!P61+Количество!P63</f>
        <v>32</v>
      </c>
      <c r="G119" s="497" t="n">
        <f aca="false">F119/10</f>
        <v>3.2</v>
      </c>
      <c r="H119" s="735"/>
      <c r="I119" s="736"/>
      <c r="J119" s="737"/>
      <c r="K119" s="638"/>
      <c r="L119" s="636"/>
      <c r="M119" s="639"/>
      <c r="N119" s="738" t="n">
        <v>3</v>
      </c>
      <c r="O119" s="513"/>
    </row>
    <row r="120" s="545" customFormat="true" ht="14.4" hidden="false" customHeight="false" outlineLevel="0" collapsed="false">
      <c r="A120" s="591"/>
      <c r="B120" s="687"/>
      <c r="C120" s="546" t="n">
        <v>908</v>
      </c>
      <c r="D120" s="546" t="s">
        <v>118</v>
      </c>
      <c r="E120" s="628" t="s">
        <v>267</v>
      </c>
      <c r="F120" s="548" t="n">
        <f aca="false">Количество!P57+Количество!P62</f>
        <v>41</v>
      </c>
      <c r="G120" s="567" t="n">
        <f aca="false">F120/10</f>
        <v>4.1</v>
      </c>
      <c r="H120" s="550"/>
      <c r="I120" s="551"/>
      <c r="J120" s="552"/>
      <c r="K120" s="553"/>
      <c r="L120" s="550"/>
      <c r="M120" s="629"/>
      <c r="N120" s="734" t="n">
        <v>4</v>
      </c>
      <c r="O120" s="513"/>
    </row>
    <row r="121" s="545" customFormat="true" ht="15" hidden="false" customHeight="false" outlineLevel="0" collapsed="false">
      <c r="A121" s="591"/>
      <c r="B121" s="687"/>
      <c r="C121" s="739" t="n">
        <v>959</v>
      </c>
      <c r="D121" s="739" t="s">
        <v>134</v>
      </c>
      <c r="E121" s="740" t="s">
        <v>268</v>
      </c>
      <c r="F121" s="741" t="n">
        <f aca="false">Количество!P56+Количество!P66</f>
        <v>26</v>
      </c>
      <c r="G121" s="681" t="n">
        <f aca="false">F121/10</f>
        <v>2.6</v>
      </c>
      <c r="H121" s="682"/>
      <c r="I121" s="683"/>
      <c r="J121" s="742"/>
      <c r="K121" s="684"/>
      <c r="L121" s="682"/>
      <c r="M121" s="685"/>
      <c r="N121" s="743" t="n">
        <v>3</v>
      </c>
      <c r="O121" s="513"/>
    </row>
    <row r="122" customFormat="false" ht="14.4" hidden="false" customHeight="true" outlineLevel="0" collapsed="false">
      <c r="A122" s="591"/>
      <c r="B122" s="744" t="s">
        <v>24</v>
      </c>
      <c r="C122" s="577" t="n">
        <v>956</v>
      </c>
      <c r="D122" s="577" t="s">
        <v>165</v>
      </c>
      <c r="E122" s="717" t="s">
        <v>269</v>
      </c>
      <c r="F122" s="614" t="n">
        <f aca="false">Количество!R13+Количество!R16+Количество!R17+Количество!R18+Количество!R26+Количество!R27+Количество!R28</f>
        <v>78</v>
      </c>
      <c r="G122" s="615" t="n">
        <f aca="false">F122/15</f>
        <v>5.2</v>
      </c>
      <c r="H122" s="616" t="n">
        <v>1</v>
      </c>
      <c r="I122" s="617" t="n">
        <v>1</v>
      </c>
      <c r="J122" s="730"/>
      <c r="K122" s="618"/>
      <c r="L122" s="616"/>
      <c r="M122" s="619"/>
      <c r="N122" s="620" t="n">
        <f aca="false">G122+I122+K122+M122</f>
        <v>6.2</v>
      </c>
      <c r="O122" s="513" t="s">
        <v>189</v>
      </c>
    </row>
    <row r="123" customFormat="false" ht="28.8" hidden="false" customHeight="false" outlineLevel="0" collapsed="false">
      <c r="A123" s="591"/>
      <c r="B123" s="744"/>
      <c r="C123" s="514" t="n">
        <v>913</v>
      </c>
      <c r="D123" s="514" t="s">
        <v>78</v>
      </c>
      <c r="E123" s="569" t="s">
        <v>270</v>
      </c>
      <c r="F123" s="621" t="n">
        <f aca="false">Количество!R55</f>
        <v>52</v>
      </c>
      <c r="G123" s="622" t="n">
        <f aca="false">F123/15</f>
        <v>3.46666666666667</v>
      </c>
      <c r="H123" s="623"/>
      <c r="I123" s="624"/>
      <c r="J123" s="733"/>
      <c r="K123" s="625"/>
      <c r="L123" s="623"/>
      <c r="M123" s="626"/>
      <c r="N123" s="512" t="n">
        <f aca="false">G123+I123+K123+M123</f>
        <v>3.46666666666667</v>
      </c>
      <c r="O123" s="513"/>
    </row>
    <row r="124" s="545" customFormat="true" ht="15" hidden="false" customHeight="false" outlineLevel="0" collapsed="false">
      <c r="A124" s="591"/>
      <c r="B124" s="744"/>
      <c r="C124" s="745" t="n">
        <v>959</v>
      </c>
      <c r="D124" s="745" t="s">
        <v>134</v>
      </c>
      <c r="E124" s="628" t="s">
        <v>271</v>
      </c>
      <c r="F124" s="548" t="n">
        <f aca="false">Количество!R76</f>
        <v>49</v>
      </c>
      <c r="G124" s="567" t="n">
        <f aca="false">F124/15</f>
        <v>3.26666666666667</v>
      </c>
      <c r="H124" s="550"/>
      <c r="I124" s="551"/>
      <c r="J124" s="552"/>
      <c r="K124" s="553"/>
      <c r="L124" s="550"/>
      <c r="M124" s="629"/>
      <c r="N124" s="555" t="n">
        <f aca="false">G124+I124+K124+M124</f>
        <v>3.26666666666667</v>
      </c>
      <c r="O124" s="513"/>
    </row>
    <row r="125" customFormat="false" ht="14.4" hidden="false" customHeight="true" outlineLevel="0" collapsed="false">
      <c r="A125" s="591"/>
      <c r="B125" s="604" t="s">
        <v>25</v>
      </c>
      <c r="C125" s="605" t="n">
        <v>907</v>
      </c>
      <c r="D125" s="605" t="s">
        <v>47</v>
      </c>
      <c r="E125" s="716" t="s">
        <v>272</v>
      </c>
      <c r="F125" s="607" t="n">
        <f aca="false">Количество!S10+Количество!S14</f>
        <v>26</v>
      </c>
      <c r="G125" s="615" t="n">
        <f aca="false">F125/15+1</f>
        <v>2.73333333333333</v>
      </c>
      <c r="H125" s="616"/>
      <c r="I125" s="617"/>
      <c r="J125" s="730"/>
      <c r="K125" s="618"/>
      <c r="L125" s="616"/>
      <c r="M125" s="619"/>
      <c r="N125" s="620" t="n">
        <f aca="false">G125+I125+K125+M125</f>
        <v>2.73333333333333</v>
      </c>
      <c r="O125" s="513"/>
    </row>
    <row r="126" customFormat="false" ht="14.4" hidden="false" customHeight="false" outlineLevel="0" collapsed="false">
      <c r="A126" s="591"/>
      <c r="B126" s="604"/>
      <c r="C126" s="577" t="n">
        <v>868</v>
      </c>
      <c r="D126" s="577" t="s">
        <v>42</v>
      </c>
      <c r="E126" s="717" t="s">
        <v>273</v>
      </c>
      <c r="F126" s="519" t="n">
        <f aca="false">Количество!S9+Количество!S6+Количество!S22</f>
        <v>25</v>
      </c>
      <c r="G126" s="615" t="n">
        <f aca="false">F126/15+1</f>
        <v>2.66666666666667</v>
      </c>
      <c r="H126" s="579"/>
      <c r="I126" s="580"/>
      <c r="J126" s="581"/>
      <c r="K126" s="582"/>
      <c r="L126" s="579"/>
      <c r="M126" s="731"/>
      <c r="N126" s="525" t="n">
        <f aca="false">G126+I126+K126+M126</f>
        <v>2.66666666666667</v>
      </c>
      <c r="O126" s="513"/>
    </row>
    <row r="127" customFormat="false" ht="14.4" hidden="false" customHeight="false" outlineLevel="0" collapsed="false">
      <c r="A127" s="591"/>
      <c r="B127" s="604"/>
      <c r="C127" s="577" t="n">
        <v>870</v>
      </c>
      <c r="D127" s="577" t="s">
        <v>70</v>
      </c>
      <c r="E127" s="717" t="s">
        <v>274</v>
      </c>
      <c r="F127" s="519" t="n">
        <f aca="false">Количество!S8+Количество!S23+Количество!S5</f>
        <v>23</v>
      </c>
      <c r="G127" s="615" t="n">
        <f aca="false">F127/15+1</f>
        <v>2.53333333333333</v>
      </c>
      <c r="H127" s="579"/>
      <c r="I127" s="580"/>
      <c r="J127" s="581"/>
      <c r="K127" s="582"/>
      <c r="L127" s="579"/>
      <c r="M127" s="731"/>
      <c r="N127" s="525" t="n">
        <f aca="false">G127+I127+K127+M127</f>
        <v>2.53333333333333</v>
      </c>
      <c r="O127" s="513"/>
    </row>
    <row r="128" s="545" customFormat="true" ht="14.4" hidden="false" customHeight="false" outlineLevel="0" collapsed="false">
      <c r="A128" s="591"/>
      <c r="B128" s="604"/>
      <c r="C128" s="514" t="n">
        <v>893</v>
      </c>
      <c r="D128" s="514" t="s">
        <v>89</v>
      </c>
      <c r="E128" s="720" t="s">
        <v>275</v>
      </c>
      <c r="F128" s="621" t="n">
        <f aca="false">Количество!S55</f>
        <v>50</v>
      </c>
      <c r="G128" s="622" t="n">
        <f aca="false">F128/15</f>
        <v>3.33333333333333</v>
      </c>
      <c r="H128" s="623" t="n">
        <v>1</v>
      </c>
      <c r="I128" s="624" t="n">
        <v>1</v>
      </c>
      <c r="J128" s="733"/>
      <c r="K128" s="625"/>
      <c r="L128" s="623"/>
      <c r="M128" s="626"/>
      <c r="N128" s="512" t="n">
        <f aca="false">G128+I128+K128+M128</f>
        <v>4.33333333333333</v>
      </c>
      <c r="O128" s="571" t="s">
        <v>276</v>
      </c>
    </row>
    <row r="129" s="545" customFormat="true" ht="15" hidden="false" customHeight="false" outlineLevel="0" collapsed="false">
      <c r="A129" s="591"/>
      <c r="B129" s="604"/>
      <c r="C129" s="745" t="n">
        <v>869</v>
      </c>
      <c r="D129" s="745" t="s">
        <v>128</v>
      </c>
      <c r="E129" s="628" t="s">
        <v>277</v>
      </c>
      <c r="F129" s="548" t="n">
        <f aca="false">Количество!S76</f>
        <v>18</v>
      </c>
      <c r="G129" s="567" t="n">
        <f aca="false">F129/15</f>
        <v>1.2</v>
      </c>
      <c r="H129" s="550"/>
      <c r="I129" s="551"/>
      <c r="J129" s="552"/>
      <c r="K129" s="553"/>
      <c r="L129" s="550"/>
      <c r="M129" s="629"/>
      <c r="N129" s="555" t="n">
        <f aca="false">G129+I129+K129+M129</f>
        <v>1.2</v>
      </c>
      <c r="O129" s="513"/>
    </row>
    <row r="130" customFormat="false" ht="14.4" hidden="false" customHeight="true" outlineLevel="0" collapsed="false">
      <c r="A130" s="534" t="s">
        <v>278</v>
      </c>
      <c r="B130" s="687" t="s">
        <v>23</v>
      </c>
      <c r="C130" s="605" t="n">
        <v>956</v>
      </c>
      <c r="D130" s="605" t="s">
        <v>165</v>
      </c>
      <c r="E130" s="716" t="s">
        <v>279</v>
      </c>
      <c r="F130" s="607" t="n">
        <f aca="false">Количество!V22</f>
        <v>5</v>
      </c>
      <c r="G130" s="608" t="n">
        <f aca="false">F130/15</f>
        <v>0.333333333333333</v>
      </c>
      <c r="H130" s="609"/>
      <c r="I130" s="610"/>
      <c r="J130" s="609"/>
      <c r="K130" s="611"/>
      <c r="L130" s="609"/>
      <c r="M130" s="746"/>
      <c r="N130" s="613" t="n">
        <f aca="false">G130+I130+K130+M130</f>
        <v>0.333333333333333</v>
      </c>
      <c r="O130" s="513"/>
    </row>
    <row r="131" customFormat="false" ht="14.4" hidden="false" customHeight="false" outlineLevel="0" collapsed="false">
      <c r="A131" s="534"/>
      <c r="B131" s="687"/>
      <c r="C131" s="747"/>
      <c r="D131" s="747"/>
      <c r="E131" s="748"/>
      <c r="F131" s="749"/>
      <c r="G131" s="750"/>
      <c r="H131" s="751"/>
      <c r="I131" s="752"/>
      <c r="J131" s="751"/>
      <c r="K131" s="753"/>
      <c r="L131" s="751"/>
      <c r="M131" s="754"/>
      <c r="N131" s="755" t="n">
        <f aca="false">G131+I131+K131+M131</f>
        <v>0</v>
      </c>
      <c r="O131" s="513"/>
    </row>
    <row r="132" customFormat="false" ht="15" hidden="false" customHeight="false" outlineLevel="0" collapsed="false">
      <c r="A132" s="534"/>
      <c r="B132" s="687"/>
      <c r="C132" s="756"/>
      <c r="D132" s="756"/>
      <c r="E132" s="757"/>
      <c r="F132" s="758"/>
      <c r="G132" s="759"/>
      <c r="H132" s="760"/>
      <c r="I132" s="761"/>
      <c r="J132" s="760"/>
      <c r="K132" s="762"/>
      <c r="L132" s="760"/>
      <c r="M132" s="763"/>
      <c r="N132" s="764" t="n">
        <f aca="false">G132+I132+K132+M132</f>
        <v>0</v>
      </c>
      <c r="O132" s="513"/>
    </row>
    <row r="133" customFormat="false" ht="14.4" hidden="false" customHeight="true" outlineLevel="0" collapsed="false">
      <c r="A133" s="534"/>
      <c r="B133" s="687" t="s">
        <v>26</v>
      </c>
      <c r="C133" s="605" t="n">
        <v>907</v>
      </c>
      <c r="D133" s="605" t="s">
        <v>47</v>
      </c>
      <c r="E133" s="716" t="s">
        <v>70</v>
      </c>
      <c r="F133" s="607" t="n">
        <f aca="false">Количество!T28</f>
        <v>36</v>
      </c>
      <c r="G133" s="615" t="n">
        <f aca="false">F133/10</f>
        <v>3.6</v>
      </c>
      <c r="H133" s="609"/>
      <c r="I133" s="610"/>
      <c r="J133" s="730"/>
      <c r="K133" s="618"/>
      <c r="L133" s="609"/>
      <c r="M133" s="612"/>
      <c r="N133" s="613" t="n">
        <f aca="false">G133+I133+K133+M133</f>
        <v>3.6</v>
      </c>
      <c r="O133" s="513"/>
    </row>
    <row r="134" customFormat="false" ht="14.4" hidden="false" customHeight="false" outlineLevel="0" collapsed="false">
      <c r="A134" s="534"/>
      <c r="B134" s="687"/>
      <c r="C134" s="577" t="n">
        <v>889</v>
      </c>
      <c r="D134" s="577" t="s">
        <v>56</v>
      </c>
      <c r="E134" s="717" t="s">
        <v>280</v>
      </c>
      <c r="F134" s="519" t="n">
        <f aca="false">Количество!T5</f>
        <v>35</v>
      </c>
      <c r="G134" s="615" t="n">
        <f aca="false">F134/10</f>
        <v>3.5</v>
      </c>
      <c r="H134" s="579"/>
      <c r="I134" s="580"/>
      <c r="J134" s="581"/>
      <c r="K134" s="582"/>
      <c r="L134" s="579"/>
      <c r="M134" s="731"/>
      <c r="N134" s="525" t="n">
        <f aca="false">G134+I134+K134+M134</f>
        <v>3.5</v>
      </c>
      <c r="O134" s="513"/>
    </row>
    <row r="135" customFormat="false" ht="14.4" hidden="false" customHeight="false" outlineLevel="0" collapsed="false">
      <c r="A135" s="534"/>
      <c r="B135" s="687"/>
      <c r="C135" s="577" t="n">
        <v>890</v>
      </c>
      <c r="D135" s="577" t="s">
        <v>48</v>
      </c>
      <c r="E135" s="717" t="s">
        <v>281</v>
      </c>
      <c r="F135" s="519" t="n">
        <f aca="false">Количество!T16+Количество!T6</f>
        <v>49</v>
      </c>
      <c r="G135" s="615" t="n">
        <f aca="false">F135/10</f>
        <v>4.9</v>
      </c>
      <c r="H135" s="579"/>
      <c r="I135" s="580"/>
      <c r="J135" s="581"/>
      <c r="K135" s="582"/>
      <c r="L135" s="579"/>
      <c r="M135" s="731"/>
      <c r="N135" s="525" t="n">
        <f aca="false">G135+I135+K135+M135</f>
        <v>4.9</v>
      </c>
      <c r="O135" s="513"/>
    </row>
    <row r="136" customFormat="false" ht="14.4" hidden="false" customHeight="false" outlineLevel="0" collapsed="false">
      <c r="A136" s="534"/>
      <c r="B136" s="687"/>
      <c r="C136" s="577" t="n">
        <v>891</v>
      </c>
      <c r="D136" s="577" t="s">
        <v>44</v>
      </c>
      <c r="E136" s="717" t="s">
        <v>282</v>
      </c>
      <c r="F136" s="519" t="n">
        <f aca="false">Количество!T8+Количество!T18+Количество!T23</f>
        <v>35</v>
      </c>
      <c r="G136" s="615" t="n">
        <f aca="false">F136/10</f>
        <v>3.5</v>
      </c>
      <c r="H136" s="579"/>
      <c r="I136" s="580"/>
      <c r="J136" s="581"/>
      <c r="K136" s="582"/>
      <c r="L136" s="579"/>
      <c r="M136" s="731"/>
      <c r="N136" s="525" t="n">
        <f aca="false">G136+I136+K136+M136</f>
        <v>3.5</v>
      </c>
      <c r="O136" s="513"/>
    </row>
    <row r="137" customFormat="false" ht="14.4" hidden="false" customHeight="false" outlineLevel="0" collapsed="false">
      <c r="A137" s="534"/>
      <c r="B137" s="687"/>
      <c r="C137" s="577" t="n">
        <v>956</v>
      </c>
      <c r="D137" s="577" t="s">
        <v>165</v>
      </c>
      <c r="E137" s="717" t="s">
        <v>283</v>
      </c>
      <c r="F137" s="519" t="n">
        <f aca="false">Количество!T9</f>
        <v>34</v>
      </c>
      <c r="G137" s="615" t="n">
        <f aca="false">F137/10</f>
        <v>3.4</v>
      </c>
      <c r="H137" s="579"/>
      <c r="I137" s="580"/>
      <c r="J137" s="581"/>
      <c r="K137" s="582"/>
      <c r="L137" s="579"/>
      <c r="M137" s="731"/>
      <c r="N137" s="525" t="n">
        <f aca="false">G137+I137+K137+M137</f>
        <v>3.4</v>
      </c>
      <c r="O137" s="513"/>
    </row>
    <row r="138" customFormat="false" ht="14.4" hidden="false" customHeight="false" outlineLevel="0" collapsed="false">
      <c r="A138" s="534"/>
      <c r="B138" s="687"/>
      <c r="C138" s="577" t="n">
        <v>868</v>
      </c>
      <c r="D138" s="577" t="s">
        <v>42</v>
      </c>
      <c r="E138" s="717" t="s">
        <v>187</v>
      </c>
      <c r="F138" s="519" t="n">
        <f aca="false">Количество!T14</f>
        <v>24</v>
      </c>
      <c r="G138" s="615" t="n">
        <f aca="false">F138/10</f>
        <v>2.4</v>
      </c>
      <c r="H138" s="579"/>
      <c r="I138" s="580"/>
      <c r="J138" s="581"/>
      <c r="K138" s="582"/>
      <c r="L138" s="579"/>
      <c r="M138" s="731"/>
      <c r="N138" s="525" t="n">
        <f aca="false">G138+I138+K138+M138</f>
        <v>2.4</v>
      </c>
      <c r="O138" s="513"/>
    </row>
    <row r="139" customFormat="false" ht="14.4" hidden="false" customHeight="false" outlineLevel="0" collapsed="false">
      <c r="A139" s="534"/>
      <c r="B139" s="687"/>
      <c r="C139" s="514" t="n">
        <v>903</v>
      </c>
      <c r="D139" s="514" t="s">
        <v>92</v>
      </c>
      <c r="E139" s="732" t="s">
        <v>284</v>
      </c>
      <c r="F139" s="621" t="n">
        <f aca="false">Количество!T36+Количество!T37</f>
        <v>50</v>
      </c>
      <c r="G139" s="622" t="n">
        <f aca="false">F139/15</f>
        <v>3.33333333333333</v>
      </c>
      <c r="H139" s="623" t="n">
        <v>1</v>
      </c>
      <c r="I139" s="624" t="n">
        <v>1</v>
      </c>
      <c r="J139" s="733"/>
      <c r="K139" s="625"/>
      <c r="L139" s="623"/>
      <c r="M139" s="626"/>
      <c r="N139" s="512" t="n">
        <f aca="false">G139+I139+K139+M139</f>
        <v>4.33333333333333</v>
      </c>
      <c r="O139" s="571" t="s">
        <v>285</v>
      </c>
    </row>
    <row r="140" customFormat="false" ht="14.4" hidden="false" customHeight="false" outlineLevel="0" collapsed="false">
      <c r="A140" s="534"/>
      <c r="B140" s="687"/>
      <c r="C140" s="514" t="n">
        <v>913</v>
      </c>
      <c r="D140" s="514" t="s">
        <v>78</v>
      </c>
      <c r="E140" s="732" t="s">
        <v>86</v>
      </c>
      <c r="F140" s="621" t="n">
        <f aca="false">Количество!T39</f>
        <v>58</v>
      </c>
      <c r="G140" s="622" t="n">
        <f aca="false">F140/15</f>
        <v>3.86666666666667</v>
      </c>
      <c r="H140" s="623"/>
      <c r="I140" s="624"/>
      <c r="J140" s="733"/>
      <c r="K140" s="625"/>
      <c r="L140" s="623"/>
      <c r="M140" s="626"/>
      <c r="N140" s="512" t="n">
        <f aca="false">G140+I140+K140+M140</f>
        <v>3.86666666666667</v>
      </c>
      <c r="O140" s="513"/>
    </row>
    <row r="141" s="545" customFormat="true" ht="14.4" hidden="false" customHeight="false" outlineLevel="0" collapsed="false">
      <c r="A141" s="534"/>
      <c r="B141" s="687"/>
      <c r="C141" s="514" t="n">
        <v>893</v>
      </c>
      <c r="D141" s="514" t="s">
        <v>89</v>
      </c>
      <c r="E141" s="720" t="s">
        <v>286</v>
      </c>
      <c r="F141" s="621" t="n">
        <f aca="false">Количество!T52+Количество!T47+Количество!T34</f>
        <v>87</v>
      </c>
      <c r="G141" s="622" t="n">
        <f aca="false">F141/15</f>
        <v>5.8</v>
      </c>
      <c r="H141" s="623" t="n">
        <v>1</v>
      </c>
      <c r="I141" s="624" t="n">
        <v>1</v>
      </c>
      <c r="J141" s="733"/>
      <c r="K141" s="625"/>
      <c r="L141" s="623"/>
      <c r="M141" s="626"/>
      <c r="N141" s="512" t="n">
        <f aca="false">G141+I141+K141+M141</f>
        <v>6.8</v>
      </c>
      <c r="O141" s="516"/>
    </row>
    <row r="142" s="545" customFormat="true" ht="14.4" hidden="false" customHeight="false" outlineLevel="0" collapsed="false">
      <c r="A142" s="534"/>
      <c r="B142" s="687"/>
      <c r="C142" s="546" t="n">
        <v>887</v>
      </c>
      <c r="D142" s="546" t="s">
        <v>111</v>
      </c>
      <c r="E142" s="628" t="s">
        <v>287</v>
      </c>
      <c r="F142" s="548" t="n">
        <f aca="false">Количество!T67+Количество!T73</f>
        <v>44</v>
      </c>
      <c r="G142" s="567" t="n">
        <f aca="false">F142/10</f>
        <v>4.4</v>
      </c>
      <c r="H142" s="550"/>
      <c r="I142" s="551"/>
      <c r="J142" s="552"/>
      <c r="K142" s="553"/>
      <c r="L142" s="550"/>
      <c r="M142" s="629"/>
      <c r="N142" s="734" t="n">
        <v>4</v>
      </c>
      <c r="O142" s="513"/>
    </row>
    <row r="143" s="545" customFormat="true" ht="14.4" hidden="false" customHeight="false" outlineLevel="0" collapsed="false">
      <c r="A143" s="534"/>
      <c r="B143" s="687"/>
      <c r="C143" s="494" t="n">
        <v>888</v>
      </c>
      <c r="D143" s="494" t="s">
        <v>121</v>
      </c>
      <c r="E143" s="628" t="s">
        <v>288</v>
      </c>
      <c r="F143" s="561" t="n">
        <f aca="false">Количество!T65+Количество!T69</f>
        <v>33</v>
      </c>
      <c r="G143" s="497" t="n">
        <f aca="false">F143/10</f>
        <v>3.3</v>
      </c>
      <c r="H143" s="636" t="n">
        <v>1</v>
      </c>
      <c r="I143" s="637" t="n">
        <v>1</v>
      </c>
      <c r="J143" s="737"/>
      <c r="K143" s="638"/>
      <c r="L143" s="636"/>
      <c r="M143" s="639"/>
      <c r="N143" s="738" t="n">
        <v>4</v>
      </c>
      <c r="O143" s="492" t="s">
        <v>197</v>
      </c>
    </row>
    <row r="144" s="545" customFormat="true" ht="14.4" hidden="false" customHeight="false" outlineLevel="0" collapsed="false">
      <c r="A144" s="534"/>
      <c r="B144" s="687"/>
      <c r="C144" s="546" t="n">
        <v>908</v>
      </c>
      <c r="D144" s="546" t="s">
        <v>118</v>
      </c>
      <c r="E144" s="628" t="s">
        <v>289</v>
      </c>
      <c r="F144" s="548" t="n">
        <f aca="false">Количество!T66+Количество!T72+Количество!T61</f>
        <v>39</v>
      </c>
      <c r="G144" s="567" t="n">
        <f aca="false">F144/10</f>
        <v>3.9</v>
      </c>
      <c r="H144" s="550"/>
      <c r="I144" s="551"/>
      <c r="J144" s="552"/>
      <c r="K144" s="553"/>
      <c r="L144" s="550"/>
      <c r="M144" s="629"/>
      <c r="N144" s="734" t="n">
        <v>4</v>
      </c>
      <c r="O144" s="513"/>
    </row>
    <row r="145" s="545" customFormat="true" ht="15" hidden="false" customHeight="false" outlineLevel="0" collapsed="false">
      <c r="A145" s="534"/>
      <c r="B145" s="687"/>
      <c r="C145" s="739" t="n">
        <v>959</v>
      </c>
      <c r="D145" s="739" t="s">
        <v>134</v>
      </c>
      <c r="E145" s="765" t="s">
        <v>132</v>
      </c>
      <c r="F145" s="561" t="n">
        <f aca="false">Количество!T71</f>
        <v>26</v>
      </c>
      <c r="G145" s="497" t="n">
        <f aca="false">F145/10</f>
        <v>2.6</v>
      </c>
      <c r="H145" s="636"/>
      <c r="I145" s="637"/>
      <c r="J145" s="737"/>
      <c r="K145" s="638"/>
      <c r="L145" s="766"/>
      <c r="M145" s="767"/>
      <c r="N145" s="768" t="n">
        <v>3</v>
      </c>
      <c r="O145" s="513"/>
    </row>
    <row r="146" customFormat="false" ht="14.4" hidden="false" customHeight="true" outlineLevel="0" collapsed="false">
      <c r="A146" s="534"/>
      <c r="B146" s="769" t="s">
        <v>27</v>
      </c>
      <c r="C146" s="605" t="n">
        <v>890</v>
      </c>
      <c r="D146" s="605" t="s">
        <v>48</v>
      </c>
      <c r="E146" s="578" t="s">
        <v>290</v>
      </c>
      <c r="F146" s="607" t="n">
        <f aca="false">Количество!U10+Количество!U5+Количество!U12</f>
        <v>77</v>
      </c>
      <c r="G146" s="608" t="n">
        <f aca="false">F146/15</f>
        <v>5.13333333333333</v>
      </c>
      <c r="H146" s="609" t="n">
        <v>1</v>
      </c>
      <c r="I146" s="610" t="n">
        <v>1</v>
      </c>
      <c r="J146" s="609"/>
      <c r="K146" s="611"/>
      <c r="L146" s="609"/>
      <c r="M146" s="612"/>
      <c r="N146" s="613" t="n">
        <f aca="false">G146+I146+K146+M146</f>
        <v>6.13333333333333</v>
      </c>
      <c r="O146" s="513" t="s">
        <v>291</v>
      </c>
    </row>
    <row r="147" customFormat="false" ht="14.4" hidden="false" customHeight="false" outlineLevel="0" collapsed="false">
      <c r="A147" s="534"/>
      <c r="B147" s="769"/>
      <c r="C147" s="577" t="n">
        <v>868</v>
      </c>
      <c r="D147" s="577" t="s">
        <v>42</v>
      </c>
      <c r="E147" s="578" t="s">
        <v>292</v>
      </c>
      <c r="F147" s="614" t="n">
        <f aca="false">Количество!U13+Количество!U28+Количество!U24</f>
        <v>54</v>
      </c>
      <c r="G147" s="615" t="n">
        <f aca="false">F147/15</f>
        <v>3.6</v>
      </c>
      <c r="H147" s="616"/>
      <c r="I147" s="617"/>
      <c r="J147" s="616"/>
      <c r="K147" s="618"/>
      <c r="L147" s="616"/>
      <c r="M147" s="619"/>
      <c r="N147" s="620" t="n">
        <f aca="false">G147+I147+K147+M147</f>
        <v>3.6</v>
      </c>
      <c r="O147" s="513"/>
    </row>
    <row r="148" customFormat="false" ht="14.4" hidden="false" customHeight="false" outlineLevel="0" collapsed="false">
      <c r="A148" s="534"/>
      <c r="B148" s="769"/>
      <c r="C148" s="577" t="n">
        <v>891</v>
      </c>
      <c r="D148" s="577" t="s">
        <v>44</v>
      </c>
      <c r="E148" s="578" t="s">
        <v>293</v>
      </c>
      <c r="F148" s="614" t="n">
        <f aca="false">Количество!U14+Количество!U27+Количество!U17+Количество!U9+Количество!U22+Количество!U26</f>
        <v>85</v>
      </c>
      <c r="G148" s="615" t="n">
        <f aca="false">F148/15</f>
        <v>5.66666666666667</v>
      </c>
      <c r="H148" s="616"/>
      <c r="I148" s="617"/>
      <c r="J148" s="616"/>
      <c r="K148" s="618"/>
      <c r="L148" s="616"/>
      <c r="M148" s="619"/>
      <c r="N148" s="620" t="n">
        <f aca="false">G148+I148+K148+M148</f>
        <v>5.66666666666667</v>
      </c>
      <c r="O148" s="513"/>
    </row>
    <row r="149" s="545" customFormat="true" ht="28.8" hidden="false" customHeight="false" outlineLevel="0" collapsed="false">
      <c r="A149" s="534"/>
      <c r="B149" s="769"/>
      <c r="C149" s="514" t="n">
        <v>892</v>
      </c>
      <c r="D149" s="514" t="s">
        <v>104</v>
      </c>
      <c r="E149" s="569" t="s">
        <v>294</v>
      </c>
      <c r="F149" s="621" t="n">
        <f aca="false">Количество!U55+7</f>
        <v>29</v>
      </c>
      <c r="G149" s="622" t="n">
        <f aca="false">F149/15</f>
        <v>1.93333333333333</v>
      </c>
      <c r="H149" s="623"/>
      <c r="I149" s="624"/>
      <c r="J149" s="623"/>
      <c r="K149" s="625"/>
      <c r="L149" s="623"/>
      <c r="M149" s="626"/>
      <c r="N149" s="627" t="n">
        <f aca="false">G149+I149+K149+M149</f>
        <v>1.93333333333333</v>
      </c>
      <c r="O149" s="513"/>
    </row>
    <row r="150" s="545" customFormat="true" ht="14.4" hidden="false" customHeight="false" outlineLevel="0" collapsed="false">
      <c r="A150" s="534"/>
      <c r="B150" s="769"/>
      <c r="C150" s="494" t="n">
        <v>908</v>
      </c>
      <c r="D150" s="494" t="s">
        <v>118</v>
      </c>
      <c r="E150" s="547" t="s">
        <v>111</v>
      </c>
      <c r="F150" s="548" t="n">
        <f aca="false">Количество!U56</f>
        <v>43</v>
      </c>
      <c r="G150" s="567" t="n">
        <f aca="false">F150/15</f>
        <v>2.86666666666667</v>
      </c>
      <c r="H150" s="550"/>
      <c r="I150" s="551"/>
      <c r="J150" s="550"/>
      <c r="K150" s="553"/>
      <c r="L150" s="550"/>
      <c r="M150" s="629"/>
      <c r="N150" s="555" t="n">
        <f aca="false">G150+I150+K150+M150</f>
        <v>2.86666666666667</v>
      </c>
      <c r="O150" s="513"/>
    </row>
    <row r="151" s="545" customFormat="true" ht="14.4" hidden="false" customHeight="false" outlineLevel="0" collapsed="false">
      <c r="A151" s="534"/>
      <c r="B151" s="769"/>
      <c r="C151" s="770" t="n">
        <v>959</v>
      </c>
      <c r="D151" s="634" t="s">
        <v>134</v>
      </c>
      <c r="E151" s="771" t="s">
        <v>267</v>
      </c>
      <c r="F151" s="699" t="n">
        <f aca="false">Количество!U57+Количество!U62</f>
        <v>57</v>
      </c>
      <c r="G151" s="596" t="n">
        <f aca="false">F151/15</f>
        <v>3.8</v>
      </c>
      <c r="H151" s="599"/>
      <c r="I151" s="700"/>
      <c r="J151" s="599"/>
      <c r="K151" s="598"/>
      <c r="L151" s="599"/>
      <c r="M151" s="701"/>
      <c r="N151" s="555" t="n">
        <f aca="false">G151+I151+K151+M151</f>
        <v>3.8</v>
      </c>
      <c r="O151" s="513"/>
    </row>
    <row r="152" s="545" customFormat="true" ht="15" hidden="false" customHeight="false" outlineLevel="0" collapsed="false">
      <c r="A152" s="534"/>
      <c r="B152" s="769"/>
      <c r="C152" s="772" t="n">
        <v>888</v>
      </c>
      <c r="D152" s="702" t="s">
        <v>121</v>
      </c>
      <c r="E152" s="773" t="s">
        <v>295</v>
      </c>
      <c r="F152" s="741" t="n">
        <f aca="false">Количество!U71+Количество!U60+Количество!U61+Количество!U58</f>
        <v>56</v>
      </c>
      <c r="G152" s="681" t="n">
        <f aca="false">F152/15</f>
        <v>3.73333333333333</v>
      </c>
      <c r="H152" s="682"/>
      <c r="I152" s="683"/>
      <c r="J152" s="682"/>
      <c r="K152" s="684"/>
      <c r="L152" s="682"/>
      <c r="M152" s="685"/>
      <c r="N152" s="686" t="n">
        <f aca="false">G152+I152+K152+M152</f>
        <v>3.73333333333333</v>
      </c>
      <c r="O152" s="513"/>
    </row>
    <row r="153" customFormat="false" ht="16.8" hidden="false" customHeight="true" outlineLevel="0" collapsed="false">
      <c r="A153" s="534"/>
      <c r="B153" s="774" t="s">
        <v>296</v>
      </c>
      <c r="C153" s="605" t="n">
        <v>956</v>
      </c>
      <c r="D153" s="605" t="s">
        <v>165</v>
      </c>
      <c r="E153" s="606" t="s">
        <v>297</v>
      </c>
      <c r="F153" s="607" t="n">
        <f aca="false">Количество!W31</f>
        <v>28</v>
      </c>
      <c r="G153" s="775" t="n">
        <f aca="false">F153/15</f>
        <v>1.86666666666667</v>
      </c>
      <c r="H153" s="609"/>
      <c r="I153" s="610"/>
      <c r="J153" s="609"/>
      <c r="K153" s="611"/>
      <c r="L153" s="609"/>
      <c r="M153" s="746"/>
      <c r="N153" s="613" t="n">
        <f aca="false">G153+I153+K153+M153</f>
        <v>1.86666666666667</v>
      </c>
      <c r="O153" s="513"/>
    </row>
    <row r="154" customFormat="false" ht="14.4" hidden="false" customHeight="true" outlineLevel="0" collapsed="false">
      <c r="A154" s="534"/>
      <c r="B154" s="774"/>
      <c r="C154" s="514" t="n">
        <v>892</v>
      </c>
      <c r="D154" s="514" t="s">
        <v>104</v>
      </c>
      <c r="E154" s="569" t="s">
        <v>222</v>
      </c>
      <c r="F154" s="621" t="n">
        <f aca="false">Количество!W55</f>
        <v>43</v>
      </c>
      <c r="G154" s="776" t="n">
        <f aca="false">F154/15</f>
        <v>2.86666666666667</v>
      </c>
      <c r="H154" s="623"/>
      <c r="I154" s="624"/>
      <c r="J154" s="623"/>
      <c r="K154" s="625"/>
      <c r="L154" s="623"/>
      <c r="M154" s="777"/>
      <c r="N154" s="627" t="n">
        <f aca="false">G154+I154+K154+M154</f>
        <v>2.86666666666667</v>
      </c>
      <c r="O154" s="513"/>
    </row>
    <row r="155" s="545" customFormat="true" ht="15" hidden="false" customHeight="true" outlineLevel="0" collapsed="false">
      <c r="A155" s="534"/>
      <c r="B155" s="774"/>
      <c r="C155" s="702" t="n">
        <v>887</v>
      </c>
      <c r="D155" s="702" t="s">
        <v>111</v>
      </c>
      <c r="E155" s="778" t="s">
        <v>298</v>
      </c>
      <c r="F155" s="779" t="n">
        <f aca="false">Количество!W76</f>
        <v>24</v>
      </c>
      <c r="G155" s="681" t="n">
        <f aca="false">F155/15</f>
        <v>1.6</v>
      </c>
      <c r="H155" s="682"/>
      <c r="I155" s="683"/>
      <c r="J155" s="682"/>
      <c r="K155" s="684"/>
      <c r="L155" s="682"/>
      <c r="M155" s="780"/>
      <c r="N155" s="686" t="n">
        <f aca="false">G155+I155+K155+M155</f>
        <v>1.6</v>
      </c>
      <c r="O155" s="513"/>
    </row>
    <row r="157" s="781" customFormat="true" ht="18" hidden="false" customHeight="false" outlineLevel="0" collapsed="false">
      <c r="B157" s="782" t="s">
        <v>299</v>
      </c>
      <c r="C157" s="782"/>
      <c r="D157" s="782"/>
      <c r="E157" s="782"/>
      <c r="F157" s="782"/>
      <c r="G157" s="782"/>
      <c r="H157" s="783"/>
      <c r="I157" s="783"/>
      <c r="J157" s="784"/>
      <c r="K157" s="784"/>
      <c r="L157" s="784"/>
      <c r="M157" s="784"/>
      <c r="N157" s="785"/>
      <c r="O157" s="786"/>
    </row>
    <row r="158" s="781" customFormat="true" ht="18" hidden="false" customHeight="false" outlineLevel="0" collapsed="false">
      <c r="B158" s="787" t="s">
        <v>300</v>
      </c>
      <c r="C158" s="787"/>
      <c r="D158" s="787"/>
      <c r="G158" s="785"/>
      <c r="H158" s="783"/>
      <c r="I158" s="783"/>
      <c r="J158" s="784"/>
      <c r="K158" s="784"/>
      <c r="L158" s="784"/>
      <c r="M158" s="784"/>
      <c r="N158" s="785"/>
      <c r="O158" s="786"/>
    </row>
    <row r="159" s="781" customFormat="true" ht="18" hidden="false" customHeight="false" outlineLevel="0" collapsed="false">
      <c r="B159" s="787" t="s">
        <v>301</v>
      </c>
      <c r="C159" s="787" t="s">
        <v>47</v>
      </c>
      <c r="D159" s="787"/>
      <c r="G159" s="785"/>
      <c r="H159" s="783"/>
      <c r="I159" s="783"/>
      <c r="J159" s="784"/>
      <c r="K159" s="784"/>
      <c r="L159" s="784"/>
      <c r="M159" s="784"/>
      <c r="N159" s="785"/>
      <c r="O159" s="786"/>
    </row>
    <row r="160" s="781" customFormat="true" ht="18" hidden="false" customHeight="false" outlineLevel="0" collapsed="false">
      <c r="B160" s="788" t="s">
        <v>302</v>
      </c>
      <c r="C160" s="788" t="s">
        <v>303</v>
      </c>
      <c r="D160" s="788"/>
      <c r="G160" s="785"/>
      <c r="H160" s="783"/>
      <c r="I160" s="783"/>
      <c r="J160" s="784"/>
      <c r="K160" s="784"/>
      <c r="L160" s="784"/>
      <c r="M160" s="784"/>
      <c r="N160" s="785"/>
      <c r="O160" s="786"/>
    </row>
    <row r="161" s="781" customFormat="true" ht="18" hidden="false" customHeight="false" outlineLevel="0" collapsed="false">
      <c r="B161" s="787" t="s">
        <v>304</v>
      </c>
      <c r="C161" s="787" t="s">
        <v>305</v>
      </c>
      <c r="D161" s="787"/>
      <c r="G161" s="785"/>
      <c r="H161" s="783"/>
      <c r="I161" s="783"/>
      <c r="J161" s="784"/>
      <c r="K161" s="784"/>
      <c r="L161" s="784"/>
      <c r="M161" s="784"/>
      <c r="N161" s="785"/>
      <c r="O161" s="786"/>
    </row>
    <row r="162" s="781" customFormat="true" ht="18" hidden="false" customHeight="false" outlineLevel="0" collapsed="false">
      <c r="G162" s="785"/>
      <c r="H162" s="783"/>
      <c r="I162" s="783"/>
      <c r="J162" s="784"/>
      <c r="K162" s="784"/>
      <c r="L162" s="784"/>
      <c r="M162" s="784"/>
      <c r="N162" s="785"/>
      <c r="O162" s="786"/>
    </row>
    <row r="163" s="781" customFormat="true" ht="18" hidden="false" customHeight="false" outlineLevel="0" collapsed="false">
      <c r="G163" s="785"/>
      <c r="H163" s="783"/>
      <c r="I163" s="783"/>
      <c r="J163" s="784"/>
      <c r="K163" s="784"/>
      <c r="L163" s="784"/>
      <c r="M163" s="784"/>
      <c r="N163" s="785"/>
      <c r="O163" s="786"/>
    </row>
    <row r="164" s="781" customFormat="true" ht="18" hidden="false" customHeight="false" outlineLevel="0" collapsed="false">
      <c r="G164" s="785"/>
      <c r="H164" s="783"/>
      <c r="I164" s="783"/>
      <c r="J164" s="784"/>
      <c r="K164" s="784"/>
      <c r="L164" s="784"/>
      <c r="M164" s="784"/>
      <c r="N164" s="785"/>
      <c r="O164" s="786"/>
    </row>
    <row r="199" customFormat="false" ht="15" hidden="false" customHeight="false" outlineLevel="0" collapsed="false"/>
    <row r="200" s="572" customFormat="true" ht="15" hidden="false" customHeight="true" outlineLevel="0" collapsed="false">
      <c r="A200" s="789" t="s">
        <v>306</v>
      </c>
      <c r="B200" s="789"/>
      <c r="C200" s="789"/>
      <c r="D200" s="789"/>
      <c r="E200" s="789"/>
      <c r="F200" s="789"/>
      <c r="G200" s="789"/>
      <c r="H200" s="789"/>
      <c r="I200" s="789"/>
      <c r="J200" s="789"/>
      <c r="K200" s="789"/>
      <c r="L200" s="789"/>
      <c r="M200" s="789"/>
      <c r="N200" s="789"/>
      <c r="O200" s="790"/>
      <c r="P200" s="457"/>
      <c r="Q200" s="457"/>
    </row>
    <row r="201" customFormat="false" ht="14.4" hidden="false" customHeight="true" outlineLevel="0" collapsed="false">
      <c r="A201" s="791" t="s">
        <v>307</v>
      </c>
      <c r="B201" s="792" t="s">
        <v>308</v>
      </c>
      <c r="C201" s="793" t="n">
        <v>907</v>
      </c>
      <c r="D201" s="793" t="s">
        <v>47</v>
      </c>
      <c r="E201" s="794"/>
      <c r="F201" s="795"/>
      <c r="G201" s="796" t="n">
        <f aca="false">F201/15</f>
        <v>0</v>
      </c>
      <c r="H201" s="797"/>
      <c r="I201" s="798"/>
      <c r="J201" s="799"/>
      <c r="K201" s="800"/>
      <c r="L201" s="797"/>
      <c r="M201" s="801"/>
      <c r="N201" s="802" t="n">
        <f aca="false">G201+I201+K201+M201</f>
        <v>0</v>
      </c>
    </row>
    <row r="202" customFormat="false" ht="14.4" hidden="false" customHeight="false" outlineLevel="0" collapsed="false">
      <c r="A202" s="791"/>
      <c r="B202" s="792"/>
      <c r="C202" s="803" t="n">
        <v>905</v>
      </c>
      <c r="D202" s="803" t="s">
        <v>75</v>
      </c>
      <c r="E202" s="804" t="s">
        <v>309</v>
      </c>
      <c r="F202" s="805" t="n">
        <v>1</v>
      </c>
      <c r="G202" s="806" t="n">
        <f aca="false">F202/15</f>
        <v>0.0666666666666667</v>
      </c>
      <c r="H202" s="807"/>
      <c r="I202" s="808"/>
      <c r="J202" s="809"/>
      <c r="K202" s="810"/>
      <c r="L202" s="807"/>
      <c r="M202" s="811"/>
      <c r="N202" s="812" t="n">
        <f aca="false">G202+I202+K202+M202</f>
        <v>0.0666666666666667</v>
      </c>
    </row>
    <row r="203" customFormat="false" ht="14.4" hidden="false" customHeight="false" outlineLevel="0" collapsed="false">
      <c r="A203" s="791"/>
      <c r="B203" s="792"/>
      <c r="C203" s="793" t="n">
        <v>905</v>
      </c>
      <c r="D203" s="793" t="s">
        <v>75</v>
      </c>
      <c r="E203" s="813"/>
      <c r="F203" s="814"/>
      <c r="G203" s="815" t="n">
        <f aca="false">F203/15</f>
        <v>0</v>
      </c>
      <c r="H203" s="816"/>
      <c r="I203" s="817"/>
      <c r="J203" s="818"/>
      <c r="K203" s="819"/>
      <c r="L203" s="816"/>
      <c r="M203" s="820"/>
      <c r="N203" s="821" t="n">
        <f aca="false">G203+I203+K203+M203</f>
        <v>0</v>
      </c>
    </row>
    <row r="204" customFormat="false" ht="15" hidden="false" customHeight="false" outlineLevel="0" collapsed="false">
      <c r="A204" s="791"/>
      <c r="B204" s="792"/>
      <c r="C204" s="822" t="n">
        <v>908</v>
      </c>
      <c r="D204" s="823" t="s">
        <v>118</v>
      </c>
      <c r="E204" s="824"/>
      <c r="F204" s="825"/>
      <c r="G204" s="826" t="n">
        <f aca="false">F204/15</f>
        <v>0</v>
      </c>
      <c r="H204" s="827"/>
      <c r="I204" s="828"/>
      <c r="J204" s="829"/>
      <c r="K204" s="830"/>
      <c r="L204" s="827"/>
      <c r="M204" s="831"/>
      <c r="N204" s="832" t="n">
        <f aca="false">G204+I204+K204+M204</f>
        <v>0</v>
      </c>
    </row>
    <row r="205" customFormat="false" ht="14.4" hidden="false" customHeight="true" outlineLevel="0" collapsed="false">
      <c r="A205" s="791" t="s">
        <v>310</v>
      </c>
      <c r="B205" s="792" t="s">
        <v>241</v>
      </c>
      <c r="C205" s="793" t="n">
        <v>907</v>
      </c>
      <c r="D205" s="793" t="s">
        <v>47</v>
      </c>
      <c r="E205" s="833"/>
      <c r="F205" s="834"/>
      <c r="G205" s="796" t="n">
        <f aca="false">F205/15</f>
        <v>0</v>
      </c>
      <c r="H205" s="797"/>
      <c r="I205" s="798"/>
      <c r="J205" s="797"/>
      <c r="K205" s="800"/>
      <c r="L205" s="797"/>
      <c r="M205" s="801"/>
      <c r="N205" s="835" t="n">
        <f aca="false">G205+I205+K205+M205</f>
        <v>0</v>
      </c>
      <c r="R205" s="584"/>
      <c r="S205" s="584"/>
    </row>
    <row r="206" customFormat="false" ht="14.4" hidden="false" customHeight="false" outlineLevel="0" collapsed="false">
      <c r="A206" s="791"/>
      <c r="B206" s="792"/>
      <c r="C206" s="793" t="n">
        <v>905</v>
      </c>
      <c r="D206" s="793" t="s">
        <v>75</v>
      </c>
      <c r="E206" s="813"/>
      <c r="F206" s="836"/>
      <c r="G206" s="815" t="n">
        <f aca="false">F206/15</f>
        <v>0</v>
      </c>
      <c r="H206" s="816"/>
      <c r="I206" s="817"/>
      <c r="J206" s="816"/>
      <c r="K206" s="819"/>
      <c r="L206" s="816"/>
      <c r="M206" s="820"/>
      <c r="N206" s="837" t="n">
        <f aca="false">G206+I206+K206+M206</f>
        <v>0</v>
      </c>
      <c r="R206" s="584"/>
      <c r="S206" s="584"/>
    </row>
    <row r="207" customFormat="false" ht="15" hidden="false" customHeight="false" outlineLevel="0" collapsed="false">
      <c r="A207" s="791"/>
      <c r="B207" s="792"/>
      <c r="C207" s="822" t="n">
        <v>908</v>
      </c>
      <c r="D207" s="823" t="s">
        <v>118</v>
      </c>
      <c r="E207" s="838"/>
      <c r="F207" s="839"/>
      <c r="G207" s="840" t="n">
        <f aca="false">F207/15</f>
        <v>0</v>
      </c>
      <c r="H207" s="841"/>
      <c r="I207" s="842"/>
      <c r="J207" s="841"/>
      <c r="K207" s="843"/>
      <c r="L207" s="841"/>
      <c r="M207" s="844"/>
      <c r="N207" s="845" t="n">
        <f aca="false">G207+I207+K207+M207</f>
        <v>0</v>
      </c>
      <c r="R207" s="584"/>
      <c r="S207" s="584"/>
    </row>
    <row r="208" customFormat="false" ht="14.4" hidden="false" customHeight="true" outlineLevel="0" collapsed="false">
      <c r="A208" s="791" t="s">
        <v>311</v>
      </c>
      <c r="B208" s="792" t="s">
        <v>308</v>
      </c>
      <c r="C208" s="793" t="n">
        <v>907</v>
      </c>
      <c r="D208" s="793" t="s">
        <v>47</v>
      </c>
      <c r="E208" s="846"/>
      <c r="F208" s="847"/>
      <c r="G208" s="848" t="n">
        <f aca="false">F208/15</f>
        <v>0</v>
      </c>
      <c r="H208" s="849"/>
      <c r="I208" s="850"/>
      <c r="J208" s="849"/>
      <c r="K208" s="851"/>
      <c r="L208" s="849"/>
      <c r="M208" s="852"/>
      <c r="N208" s="853" t="n">
        <f aca="false">G208+I208+K208+M208</f>
        <v>0</v>
      </c>
      <c r="R208" s="584"/>
      <c r="S208" s="584"/>
    </row>
    <row r="209" customFormat="false" ht="14.4" hidden="false" customHeight="false" outlineLevel="0" collapsed="false">
      <c r="A209" s="791"/>
      <c r="B209" s="792"/>
      <c r="C209" s="793" t="n">
        <v>905</v>
      </c>
      <c r="D209" s="793" t="s">
        <v>75</v>
      </c>
      <c r="E209" s="813"/>
      <c r="F209" s="836"/>
      <c r="G209" s="815" t="n">
        <f aca="false">F209/15</f>
        <v>0</v>
      </c>
      <c r="H209" s="816"/>
      <c r="I209" s="817"/>
      <c r="J209" s="816"/>
      <c r="K209" s="819"/>
      <c r="L209" s="816"/>
      <c r="M209" s="820"/>
      <c r="N209" s="837" t="n">
        <f aca="false">G209+I209+K209+M209</f>
        <v>0</v>
      </c>
      <c r="R209" s="584"/>
      <c r="S209" s="584"/>
    </row>
    <row r="210" customFormat="false" ht="15" hidden="false" customHeight="false" outlineLevel="0" collapsed="false">
      <c r="A210" s="791"/>
      <c r="B210" s="792"/>
      <c r="C210" s="822" t="n">
        <v>908</v>
      </c>
      <c r="D210" s="823" t="s">
        <v>118</v>
      </c>
      <c r="E210" s="854"/>
      <c r="F210" s="839"/>
      <c r="G210" s="840" t="n">
        <f aca="false">F210/15</f>
        <v>0</v>
      </c>
      <c r="H210" s="841"/>
      <c r="I210" s="842"/>
      <c r="J210" s="841"/>
      <c r="K210" s="843"/>
      <c r="L210" s="841"/>
      <c r="M210" s="844"/>
      <c r="N210" s="845" t="n">
        <f aca="false">G210+I210+K210+M210</f>
        <v>0</v>
      </c>
      <c r="R210" s="584"/>
      <c r="S210" s="584"/>
    </row>
    <row r="211" customFormat="false" ht="14.4" hidden="false" customHeight="true" outlineLevel="0" collapsed="false">
      <c r="A211" s="855" t="s">
        <v>312</v>
      </c>
      <c r="B211" s="856" t="s">
        <v>18</v>
      </c>
      <c r="C211" s="793" t="n">
        <v>907</v>
      </c>
      <c r="D211" s="793" t="s">
        <v>47</v>
      </c>
      <c r="E211" s="857"/>
      <c r="F211" s="847"/>
      <c r="G211" s="848" t="n">
        <f aca="false">F211/15</f>
        <v>0</v>
      </c>
      <c r="H211" s="858"/>
      <c r="I211" s="859"/>
      <c r="J211" s="860"/>
      <c r="K211" s="861"/>
      <c r="L211" s="862"/>
      <c r="M211" s="863"/>
      <c r="N211" s="853" t="n">
        <f aca="false">G211+I211+K211+M211</f>
        <v>0</v>
      </c>
    </row>
    <row r="212" customFormat="false" ht="14.4" hidden="false" customHeight="false" outlineLevel="0" collapsed="false">
      <c r="A212" s="855"/>
      <c r="B212" s="856"/>
      <c r="C212" s="793" t="n">
        <v>905</v>
      </c>
      <c r="D212" s="793" t="s">
        <v>75</v>
      </c>
      <c r="E212" s="813"/>
      <c r="F212" s="836"/>
      <c r="G212" s="815" t="n">
        <f aca="false">F212/15</f>
        <v>0</v>
      </c>
      <c r="H212" s="864"/>
      <c r="I212" s="865"/>
      <c r="J212" s="866"/>
      <c r="K212" s="867"/>
      <c r="L212" s="868"/>
      <c r="M212" s="869"/>
      <c r="N212" s="837" t="n">
        <f aca="false">G212+I212+K212+M212</f>
        <v>0</v>
      </c>
    </row>
    <row r="213" customFormat="false" ht="15" hidden="false" customHeight="false" outlineLevel="0" collapsed="false">
      <c r="A213" s="855"/>
      <c r="B213" s="856"/>
      <c r="C213" s="822" t="n">
        <v>908</v>
      </c>
      <c r="D213" s="823" t="s">
        <v>118</v>
      </c>
      <c r="E213" s="870"/>
      <c r="F213" s="871"/>
      <c r="G213" s="872" t="n">
        <f aca="false">F213/15</f>
        <v>0</v>
      </c>
      <c r="H213" s="873"/>
      <c r="I213" s="874"/>
      <c r="J213" s="875"/>
      <c r="K213" s="876"/>
      <c r="L213" s="877"/>
      <c r="M213" s="878"/>
      <c r="N213" s="879" t="n">
        <f aca="false">G213+I213+K213+M213</f>
        <v>0</v>
      </c>
    </row>
    <row r="214" customFormat="false" ht="14.4" hidden="false" customHeight="true" outlineLevel="0" collapsed="false">
      <c r="A214" s="855" t="s">
        <v>313</v>
      </c>
      <c r="B214" s="792" t="s">
        <v>308</v>
      </c>
      <c r="C214" s="793" t="n">
        <v>907</v>
      </c>
      <c r="D214" s="793" t="s">
        <v>47</v>
      </c>
      <c r="E214" s="880"/>
      <c r="F214" s="834"/>
      <c r="G214" s="796" t="n">
        <f aca="false">F214/15</f>
        <v>0</v>
      </c>
      <c r="H214" s="858"/>
      <c r="I214" s="859"/>
      <c r="J214" s="881"/>
      <c r="K214" s="882"/>
      <c r="L214" s="862"/>
      <c r="M214" s="863"/>
      <c r="N214" s="835" t="n">
        <f aca="false">G214+I214+K214+M214</f>
        <v>0</v>
      </c>
    </row>
    <row r="215" customFormat="false" ht="14.4" hidden="false" customHeight="false" outlineLevel="0" collapsed="false">
      <c r="A215" s="855"/>
      <c r="B215" s="792"/>
      <c r="C215" s="793" t="n">
        <v>905</v>
      </c>
      <c r="D215" s="793" t="s">
        <v>75</v>
      </c>
      <c r="E215" s="813"/>
      <c r="F215" s="836"/>
      <c r="G215" s="815" t="n">
        <f aca="false">F215/15</f>
        <v>0</v>
      </c>
      <c r="H215" s="864"/>
      <c r="I215" s="865"/>
      <c r="J215" s="866"/>
      <c r="K215" s="867"/>
      <c r="L215" s="868"/>
      <c r="M215" s="869"/>
      <c r="N215" s="837" t="n">
        <f aca="false">G215+I215+K215+M215</f>
        <v>0</v>
      </c>
    </row>
    <row r="216" customFormat="false" ht="15" hidden="false" customHeight="false" outlineLevel="0" collapsed="false">
      <c r="A216" s="855"/>
      <c r="B216" s="792"/>
      <c r="C216" s="822" t="n">
        <v>908</v>
      </c>
      <c r="D216" s="823" t="s">
        <v>118</v>
      </c>
      <c r="E216" s="883"/>
      <c r="F216" s="839"/>
      <c r="G216" s="840" t="n">
        <f aca="false">F216/15</f>
        <v>0</v>
      </c>
      <c r="H216" s="884"/>
      <c r="I216" s="885"/>
      <c r="J216" s="886"/>
      <c r="K216" s="887"/>
      <c r="L216" s="888"/>
      <c r="M216" s="889"/>
      <c r="N216" s="845" t="n">
        <f aca="false">G216+I216+K216+M216</f>
        <v>0</v>
      </c>
    </row>
    <row r="217" customFormat="false" ht="14.4" hidden="false" customHeight="true" outlineLevel="0" collapsed="false">
      <c r="A217" s="855" t="s">
        <v>314</v>
      </c>
      <c r="B217" s="792" t="s">
        <v>308</v>
      </c>
      <c r="C217" s="793" t="n">
        <v>907</v>
      </c>
      <c r="D217" s="793" t="s">
        <v>47</v>
      </c>
      <c r="E217" s="880"/>
      <c r="F217" s="834"/>
      <c r="G217" s="796" t="n">
        <f aca="false">F217/15</f>
        <v>0</v>
      </c>
      <c r="H217" s="858"/>
      <c r="I217" s="859"/>
      <c r="J217" s="881"/>
      <c r="K217" s="882"/>
      <c r="L217" s="862"/>
      <c r="M217" s="863"/>
      <c r="N217" s="835" t="n">
        <f aca="false">G217+I217+K217+M217</f>
        <v>0</v>
      </c>
    </row>
    <row r="218" customFormat="false" ht="14.4" hidden="false" customHeight="false" outlineLevel="0" collapsed="false">
      <c r="A218" s="855"/>
      <c r="B218" s="792"/>
      <c r="C218" s="793" t="n">
        <v>905</v>
      </c>
      <c r="D218" s="793" t="s">
        <v>75</v>
      </c>
      <c r="E218" s="813"/>
      <c r="F218" s="836"/>
      <c r="G218" s="815" t="n">
        <f aca="false">F218/15</f>
        <v>0</v>
      </c>
      <c r="H218" s="864"/>
      <c r="I218" s="865"/>
      <c r="J218" s="866"/>
      <c r="K218" s="867"/>
      <c r="L218" s="868"/>
      <c r="M218" s="869"/>
      <c r="N218" s="837" t="n">
        <f aca="false">G218+I218+K218+M218</f>
        <v>0</v>
      </c>
    </row>
    <row r="219" customFormat="false" ht="15" hidden="false" customHeight="false" outlineLevel="0" collapsed="false">
      <c r="A219" s="855"/>
      <c r="B219" s="792"/>
      <c r="C219" s="822" t="n">
        <v>908</v>
      </c>
      <c r="D219" s="823" t="s">
        <v>118</v>
      </c>
      <c r="E219" s="883"/>
      <c r="F219" s="839"/>
      <c r="G219" s="840" t="n">
        <f aca="false">F219/15</f>
        <v>0</v>
      </c>
      <c r="H219" s="884"/>
      <c r="I219" s="885"/>
      <c r="J219" s="886"/>
      <c r="K219" s="887"/>
      <c r="L219" s="888"/>
      <c r="M219" s="889"/>
      <c r="N219" s="845" t="n">
        <f aca="false">G219+I219+K219+M219</f>
        <v>0</v>
      </c>
    </row>
    <row r="220" customFormat="false" ht="14.4" hidden="false" customHeight="false" outlineLevel="0" collapsed="false">
      <c r="A220" s="890"/>
      <c r="B220" s="890"/>
      <c r="E220" s="891"/>
      <c r="J220" s="892"/>
      <c r="K220" s="461"/>
      <c r="L220" s="892"/>
      <c r="M220" s="892"/>
      <c r="N220" s="893"/>
    </row>
    <row r="221" customFormat="false" ht="14.4" hidden="false" customHeight="false" outlineLevel="0" collapsed="false">
      <c r="A221" s="890"/>
      <c r="B221" s="890"/>
      <c r="E221" s="891"/>
      <c r="J221" s="892"/>
      <c r="K221" s="461"/>
      <c r="L221" s="892"/>
      <c r="M221" s="892"/>
      <c r="N221" s="893"/>
    </row>
    <row r="222" customFormat="false" ht="14.4" hidden="false" customHeight="false" outlineLevel="0" collapsed="false">
      <c r="A222" s="890"/>
      <c r="B222" s="890"/>
      <c r="E222" s="891"/>
      <c r="J222" s="892"/>
      <c r="K222" s="461"/>
      <c r="L222" s="892"/>
      <c r="M222" s="892"/>
      <c r="N222" s="893"/>
    </row>
    <row r="223" customFormat="false" ht="14.4" hidden="false" customHeight="false" outlineLevel="0" collapsed="false">
      <c r="A223" s="890"/>
      <c r="B223" s="890"/>
      <c r="E223" s="891"/>
      <c r="J223" s="892"/>
      <c r="K223" s="461"/>
      <c r="L223" s="892"/>
      <c r="M223" s="892"/>
      <c r="N223" s="893"/>
    </row>
    <row r="224" customFormat="false" ht="14.4" hidden="false" customHeight="false" outlineLevel="0" collapsed="false">
      <c r="A224" s="890"/>
      <c r="B224" s="890"/>
      <c r="E224" s="891"/>
      <c r="J224" s="892"/>
      <c r="K224" s="461"/>
      <c r="L224" s="892"/>
      <c r="M224" s="892"/>
      <c r="N224" s="893"/>
      <c r="O224" s="457"/>
    </row>
    <row r="225" customFormat="false" ht="14.4" hidden="false" customHeight="false" outlineLevel="0" collapsed="false">
      <c r="A225" s="890"/>
      <c r="B225" s="890"/>
      <c r="E225" s="891"/>
      <c r="J225" s="892"/>
      <c r="K225" s="461"/>
      <c r="L225" s="892"/>
      <c r="M225" s="892"/>
      <c r="N225" s="893"/>
      <c r="O225" s="457"/>
    </row>
    <row r="226" customFormat="false" ht="14.4" hidden="false" customHeight="false" outlineLevel="0" collapsed="false">
      <c r="A226" s="890"/>
      <c r="B226" s="890"/>
      <c r="E226" s="891"/>
      <c r="J226" s="892"/>
      <c r="K226" s="461"/>
      <c r="L226" s="892"/>
      <c r="M226" s="892"/>
      <c r="N226" s="893"/>
      <c r="O226" s="457"/>
    </row>
    <row r="227" customFormat="false" ht="14.4" hidden="false" customHeight="false" outlineLevel="0" collapsed="false">
      <c r="A227" s="890"/>
      <c r="B227" s="890"/>
      <c r="E227" s="891"/>
      <c r="J227" s="892"/>
      <c r="K227" s="461"/>
      <c r="L227" s="892"/>
      <c r="M227" s="892"/>
      <c r="N227" s="893"/>
      <c r="O227" s="457"/>
    </row>
    <row r="228" customFormat="false" ht="14.4" hidden="false" customHeight="false" outlineLevel="0" collapsed="false">
      <c r="A228" s="890"/>
      <c r="B228" s="890"/>
      <c r="E228" s="891"/>
      <c r="J228" s="461"/>
      <c r="K228" s="461"/>
      <c r="M228" s="892"/>
      <c r="N228" s="893"/>
      <c r="O228" s="457"/>
    </row>
    <row r="229" customFormat="false" ht="14.4" hidden="false" customHeight="false" outlineLevel="0" collapsed="false">
      <c r="A229" s="890"/>
      <c r="B229" s="890"/>
      <c r="E229" s="891"/>
      <c r="J229" s="461"/>
      <c r="K229" s="461"/>
      <c r="M229" s="892"/>
      <c r="N229" s="893"/>
      <c r="O229" s="457"/>
    </row>
    <row r="230" customFormat="false" ht="14.4" hidden="false" customHeight="false" outlineLevel="0" collapsed="false">
      <c r="A230" s="890"/>
      <c r="B230" s="890"/>
      <c r="E230" s="891"/>
      <c r="J230" s="461"/>
      <c r="K230" s="461"/>
      <c r="M230" s="892"/>
      <c r="N230" s="893"/>
      <c r="O230" s="457"/>
    </row>
    <row r="231" customFormat="false" ht="14.4" hidden="false" customHeight="false" outlineLevel="0" collapsed="false">
      <c r="A231" s="890"/>
      <c r="B231" s="890"/>
      <c r="E231" s="891"/>
      <c r="J231" s="461"/>
      <c r="K231" s="461"/>
      <c r="M231" s="892"/>
      <c r="N231" s="893"/>
      <c r="O231" s="457"/>
    </row>
    <row r="232" customFormat="false" ht="14.4" hidden="false" customHeight="false" outlineLevel="0" collapsed="false">
      <c r="A232" s="890"/>
      <c r="B232" s="890"/>
      <c r="E232" s="891"/>
      <c r="J232" s="461"/>
      <c r="K232" s="461"/>
      <c r="M232" s="892"/>
      <c r="N232" s="893"/>
      <c r="O232" s="457"/>
    </row>
    <row r="233" customFormat="false" ht="14.4" hidden="false" customHeight="false" outlineLevel="0" collapsed="false">
      <c r="A233" s="890"/>
      <c r="B233" s="890"/>
      <c r="E233" s="891"/>
      <c r="J233" s="461"/>
      <c r="K233" s="461"/>
      <c r="M233" s="892"/>
      <c r="N233" s="893"/>
      <c r="O233" s="457"/>
    </row>
    <row r="234" s="457" customFormat="true" ht="14.4" hidden="false" customHeight="false" outlineLevel="0" collapsed="false">
      <c r="A234" s="890"/>
      <c r="B234" s="890"/>
      <c r="E234" s="891"/>
      <c r="G234" s="893"/>
      <c r="J234" s="892"/>
      <c r="K234" s="892"/>
      <c r="L234" s="892"/>
      <c r="M234" s="892"/>
      <c r="N234" s="893"/>
    </row>
    <row r="235" s="457" customFormat="true" ht="14.4" hidden="false" customHeight="false" outlineLevel="0" collapsed="false">
      <c r="A235" s="890"/>
      <c r="B235" s="890"/>
      <c r="E235" s="891"/>
      <c r="G235" s="893"/>
      <c r="J235" s="892"/>
      <c r="K235" s="892"/>
      <c r="L235" s="892"/>
      <c r="M235" s="892"/>
      <c r="N235" s="893"/>
    </row>
    <row r="236" s="457" customFormat="true" ht="14.4" hidden="false" customHeight="false" outlineLevel="0" collapsed="false">
      <c r="A236" s="890"/>
      <c r="B236" s="890"/>
      <c r="E236" s="891"/>
      <c r="G236" s="893"/>
      <c r="J236" s="892"/>
      <c r="K236" s="892"/>
      <c r="L236" s="892"/>
      <c r="M236" s="892"/>
      <c r="N236" s="893"/>
    </row>
    <row r="237" s="457" customFormat="true" ht="14.4" hidden="false" customHeight="false" outlineLevel="0" collapsed="false">
      <c r="A237" s="890"/>
      <c r="B237" s="890"/>
      <c r="E237" s="891"/>
      <c r="G237" s="893"/>
      <c r="J237" s="892"/>
      <c r="K237" s="892"/>
      <c r="L237" s="892"/>
      <c r="M237" s="892"/>
      <c r="N237" s="893"/>
    </row>
    <row r="238" s="457" customFormat="true" ht="14.4" hidden="false" customHeight="false" outlineLevel="0" collapsed="false">
      <c r="A238" s="890"/>
      <c r="B238" s="890"/>
      <c r="E238" s="891"/>
      <c r="G238" s="893"/>
      <c r="J238" s="892"/>
      <c r="K238" s="892"/>
      <c r="L238" s="892"/>
      <c r="M238" s="892"/>
      <c r="N238" s="893"/>
    </row>
    <row r="239" s="457" customFormat="true" ht="14.4" hidden="false" customHeight="false" outlineLevel="0" collapsed="false">
      <c r="A239" s="890"/>
      <c r="B239" s="890"/>
      <c r="E239" s="891"/>
      <c r="G239" s="893"/>
      <c r="J239" s="892"/>
      <c r="K239" s="892"/>
      <c r="L239" s="892"/>
      <c r="M239" s="892"/>
      <c r="N239" s="893"/>
    </row>
    <row r="240" s="457" customFormat="true" ht="14.4" hidden="false" customHeight="false" outlineLevel="0" collapsed="false">
      <c r="A240" s="890"/>
      <c r="B240" s="890"/>
      <c r="E240" s="891"/>
      <c r="G240" s="893"/>
      <c r="J240" s="892"/>
      <c r="K240" s="892"/>
      <c r="L240" s="892"/>
      <c r="M240" s="892"/>
      <c r="N240" s="893"/>
    </row>
    <row r="241" s="457" customFormat="true" ht="14.4" hidden="false" customHeight="false" outlineLevel="0" collapsed="false">
      <c r="A241" s="890"/>
      <c r="B241" s="890"/>
      <c r="E241" s="891"/>
      <c r="G241" s="893"/>
      <c r="J241" s="892"/>
      <c r="K241" s="892"/>
      <c r="L241" s="892"/>
      <c r="M241" s="892"/>
      <c r="N241" s="893"/>
    </row>
    <row r="242" s="457" customFormat="true" ht="14.4" hidden="false" customHeight="false" outlineLevel="0" collapsed="false">
      <c r="A242" s="890"/>
      <c r="B242" s="890"/>
      <c r="E242" s="891"/>
      <c r="G242" s="893"/>
      <c r="J242" s="892"/>
      <c r="K242" s="892"/>
      <c r="L242" s="892"/>
      <c r="M242" s="892"/>
      <c r="N242" s="893"/>
    </row>
    <row r="243" s="457" customFormat="true" ht="14.4" hidden="false" customHeight="false" outlineLevel="0" collapsed="false">
      <c r="A243" s="890"/>
      <c r="B243" s="890"/>
      <c r="E243" s="891"/>
      <c r="G243" s="893"/>
      <c r="J243" s="892"/>
      <c r="K243" s="892"/>
      <c r="L243" s="892"/>
      <c r="M243" s="892"/>
      <c r="N243" s="893"/>
    </row>
    <row r="244" s="457" customFormat="true" ht="14.4" hidden="false" customHeight="false" outlineLevel="0" collapsed="false">
      <c r="A244" s="890"/>
      <c r="B244" s="890"/>
      <c r="E244" s="891"/>
      <c r="G244" s="893"/>
      <c r="J244" s="892"/>
      <c r="K244" s="892"/>
      <c r="L244" s="892"/>
      <c r="M244" s="892"/>
      <c r="N244" s="893"/>
    </row>
    <row r="245" s="457" customFormat="true" ht="14.4" hidden="false" customHeight="false" outlineLevel="0" collapsed="false">
      <c r="A245" s="890"/>
      <c r="B245" s="890"/>
      <c r="E245" s="891"/>
      <c r="G245" s="893"/>
      <c r="J245" s="892"/>
      <c r="K245" s="892"/>
      <c r="L245" s="892"/>
      <c r="M245" s="892"/>
      <c r="N245" s="893"/>
    </row>
    <row r="246" s="457" customFormat="true" ht="14.4" hidden="false" customHeight="false" outlineLevel="0" collapsed="false">
      <c r="A246" s="890"/>
      <c r="B246" s="890"/>
      <c r="E246" s="891"/>
      <c r="G246" s="893"/>
      <c r="J246" s="892"/>
      <c r="K246" s="892"/>
      <c r="L246" s="892"/>
      <c r="M246" s="892"/>
      <c r="N246" s="893"/>
    </row>
    <row r="247" s="457" customFormat="true" ht="14.4" hidden="false" customHeight="false" outlineLevel="0" collapsed="false">
      <c r="A247" s="890"/>
      <c r="B247" s="890"/>
      <c r="E247" s="891"/>
      <c r="G247" s="893"/>
      <c r="J247" s="892"/>
      <c r="K247" s="892"/>
      <c r="L247" s="892"/>
      <c r="M247" s="892"/>
      <c r="N247" s="893"/>
    </row>
    <row r="248" s="457" customFormat="true" ht="14.4" hidden="false" customHeight="false" outlineLevel="0" collapsed="false">
      <c r="A248" s="890"/>
      <c r="B248" s="890"/>
      <c r="E248" s="891"/>
      <c r="G248" s="893"/>
      <c r="J248" s="892"/>
      <c r="K248" s="892"/>
      <c r="L248" s="892"/>
      <c r="M248" s="892"/>
      <c r="N248" s="893"/>
    </row>
    <row r="249" s="457" customFormat="true" ht="14.4" hidden="false" customHeight="false" outlineLevel="0" collapsed="false">
      <c r="A249" s="890"/>
      <c r="B249" s="890"/>
      <c r="E249" s="891"/>
      <c r="G249" s="893"/>
      <c r="J249" s="892"/>
      <c r="K249" s="892"/>
      <c r="L249" s="892"/>
      <c r="M249" s="892"/>
      <c r="N249" s="893"/>
    </row>
    <row r="250" s="457" customFormat="true" ht="14.4" hidden="false" customHeight="false" outlineLevel="0" collapsed="false">
      <c r="A250" s="890"/>
      <c r="B250" s="890"/>
      <c r="E250" s="891"/>
      <c r="G250" s="893"/>
      <c r="J250" s="892"/>
      <c r="K250" s="892"/>
      <c r="L250" s="892"/>
      <c r="M250" s="892"/>
      <c r="N250" s="893"/>
    </row>
    <row r="251" s="457" customFormat="true" ht="14.4" hidden="false" customHeight="false" outlineLevel="0" collapsed="false">
      <c r="A251" s="890"/>
      <c r="B251" s="890"/>
      <c r="E251" s="891"/>
      <c r="G251" s="893"/>
      <c r="J251" s="892"/>
      <c r="K251" s="892"/>
      <c r="L251" s="892"/>
      <c r="M251" s="892"/>
      <c r="N251" s="893"/>
    </row>
    <row r="252" s="457" customFormat="true" ht="14.4" hidden="false" customHeight="false" outlineLevel="0" collapsed="false">
      <c r="A252" s="890"/>
      <c r="B252" s="890"/>
      <c r="E252" s="891"/>
      <c r="G252" s="893"/>
      <c r="J252" s="892"/>
      <c r="K252" s="892"/>
      <c r="L252" s="892"/>
      <c r="M252" s="892"/>
      <c r="N252" s="893"/>
    </row>
    <row r="253" s="457" customFormat="true" ht="14.4" hidden="false" customHeight="false" outlineLevel="0" collapsed="false">
      <c r="A253" s="890"/>
      <c r="B253" s="890"/>
      <c r="E253" s="891"/>
      <c r="G253" s="893"/>
      <c r="J253" s="892"/>
      <c r="K253" s="892"/>
      <c r="L253" s="892"/>
      <c r="M253" s="892"/>
      <c r="N253" s="893"/>
    </row>
    <row r="254" s="457" customFormat="true" ht="14.4" hidden="false" customHeight="false" outlineLevel="0" collapsed="false">
      <c r="A254" s="890"/>
      <c r="B254" s="890"/>
      <c r="E254" s="891"/>
      <c r="G254" s="893"/>
      <c r="J254" s="892"/>
      <c r="K254" s="892"/>
      <c r="L254" s="892"/>
      <c r="M254" s="892"/>
      <c r="N254" s="893"/>
    </row>
    <row r="255" s="457" customFormat="true" ht="14.4" hidden="false" customHeight="false" outlineLevel="0" collapsed="false">
      <c r="A255" s="890"/>
      <c r="B255" s="890"/>
      <c r="E255" s="891"/>
      <c r="G255" s="893"/>
      <c r="J255" s="892"/>
      <c r="K255" s="892"/>
      <c r="L255" s="892"/>
      <c r="M255" s="892"/>
      <c r="N255" s="893"/>
    </row>
    <row r="256" s="457" customFormat="true" ht="14.4" hidden="false" customHeight="false" outlineLevel="0" collapsed="false">
      <c r="A256" s="890"/>
      <c r="B256" s="890"/>
      <c r="E256" s="891"/>
      <c r="G256" s="893"/>
      <c r="J256" s="892"/>
      <c r="K256" s="892"/>
      <c r="L256" s="892"/>
      <c r="M256" s="892"/>
      <c r="N256" s="893"/>
    </row>
    <row r="257" s="457" customFormat="true" ht="14.4" hidden="false" customHeight="false" outlineLevel="0" collapsed="false">
      <c r="A257" s="890"/>
      <c r="B257" s="890"/>
      <c r="E257" s="891"/>
      <c r="G257" s="893"/>
      <c r="J257" s="892"/>
      <c r="K257" s="892"/>
      <c r="L257" s="892"/>
      <c r="M257" s="892"/>
      <c r="N257" s="893"/>
    </row>
    <row r="258" s="457" customFormat="true" ht="14.4" hidden="false" customHeight="false" outlineLevel="0" collapsed="false">
      <c r="A258" s="890"/>
      <c r="B258" s="890"/>
      <c r="E258" s="891"/>
      <c r="G258" s="893"/>
      <c r="J258" s="892"/>
      <c r="K258" s="892"/>
      <c r="L258" s="892"/>
      <c r="M258" s="892"/>
      <c r="N258" s="893"/>
    </row>
    <row r="259" s="457" customFormat="true" ht="14.4" hidden="false" customHeight="false" outlineLevel="0" collapsed="false">
      <c r="A259" s="890"/>
      <c r="B259" s="890"/>
      <c r="E259" s="891"/>
      <c r="G259" s="893"/>
      <c r="J259" s="892"/>
      <c r="K259" s="892"/>
      <c r="L259" s="892"/>
      <c r="M259" s="892"/>
      <c r="N259" s="893"/>
    </row>
    <row r="260" s="457" customFormat="true" ht="14.4" hidden="false" customHeight="false" outlineLevel="0" collapsed="false">
      <c r="A260" s="890"/>
      <c r="B260" s="890"/>
      <c r="E260" s="891"/>
      <c r="G260" s="893"/>
      <c r="J260" s="892"/>
      <c r="K260" s="892"/>
      <c r="L260" s="892"/>
      <c r="M260" s="892"/>
      <c r="N260" s="893"/>
    </row>
    <row r="261" s="457" customFormat="true" ht="14.4" hidden="false" customHeight="false" outlineLevel="0" collapsed="false">
      <c r="A261" s="890"/>
      <c r="B261" s="890"/>
      <c r="E261" s="891"/>
      <c r="G261" s="893"/>
      <c r="J261" s="892"/>
      <c r="K261" s="892"/>
      <c r="L261" s="892"/>
      <c r="M261" s="892"/>
      <c r="N261" s="893"/>
    </row>
    <row r="262" s="457" customFormat="true" ht="14.4" hidden="false" customHeight="false" outlineLevel="0" collapsed="false">
      <c r="A262" s="890"/>
      <c r="B262" s="890"/>
      <c r="E262" s="891"/>
      <c r="G262" s="893"/>
      <c r="J262" s="892"/>
      <c r="K262" s="892"/>
      <c r="L262" s="892"/>
      <c r="M262" s="892"/>
      <c r="N262" s="893"/>
    </row>
    <row r="263" s="457" customFormat="true" ht="14.4" hidden="false" customHeight="false" outlineLevel="0" collapsed="false">
      <c r="A263" s="890"/>
      <c r="B263" s="890"/>
      <c r="E263" s="891"/>
      <c r="G263" s="893"/>
      <c r="J263" s="892"/>
      <c r="K263" s="892"/>
      <c r="L263" s="892"/>
      <c r="M263" s="892"/>
      <c r="N263" s="893"/>
    </row>
    <row r="264" s="457" customFormat="true" ht="14.4" hidden="false" customHeight="false" outlineLevel="0" collapsed="false">
      <c r="A264" s="890"/>
      <c r="B264" s="890"/>
      <c r="E264" s="891"/>
      <c r="G264" s="893"/>
      <c r="J264" s="892"/>
      <c r="K264" s="892"/>
      <c r="L264" s="892"/>
      <c r="M264" s="892"/>
      <c r="N264" s="893"/>
    </row>
    <row r="265" s="457" customFormat="true" ht="14.4" hidden="false" customHeight="false" outlineLevel="0" collapsed="false">
      <c r="A265" s="890"/>
      <c r="B265" s="890"/>
      <c r="E265" s="891"/>
      <c r="G265" s="893"/>
      <c r="J265" s="892"/>
      <c r="K265" s="892"/>
      <c r="L265" s="892"/>
      <c r="M265" s="892"/>
      <c r="N265" s="893"/>
    </row>
    <row r="266" s="457" customFormat="true" ht="14.4" hidden="false" customHeight="false" outlineLevel="0" collapsed="false">
      <c r="A266" s="890"/>
      <c r="B266" s="890"/>
      <c r="E266" s="891"/>
      <c r="G266" s="893"/>
      <c r="J266" s="892"/>
      <c r="K266" s="892"/>
      <c r="L266" s="892"/>
      <c r="M266" s="892"/>
      <c r="N266" s="893"/>
    </row>
    <row r="267" s="457" customFormat="true" ht="14.4" hidden="false" customHeight="false" outlineLevel="0" collapsed="false">
      <c r="A267" s="890"/>
      <c r="B267" s="890"/>
      <c r="E267" s="891"/>
      <c r="G267" s="893"/>
      <c r="J267" s="892"/>
      <c r="K267" s="892"/>
      <c r="L267" s="892"/>
      <c r="M267" s="892"/>
      <c r="N267" s="893"/>
    </row>
    <row r="268" s="457" customFormat="true" ht="14.4" hidden="false" customHeight="false" outlineLevel="0" collapsed="false">
      <c r="A268" s="890"/>
      <c r="B268" s="890"/>
      <c r="E268" s="891"/>
      <c r="G268" s="893"/>
      <c r="J268" s="892"/>
      <c r="K268" s="892"/>
      <c r="L268" s="892"/>
      <c r="M268" s="892"/>
      <c r="N268" s="893"/>
    </row>
    <row r="269" s="457" customFormat="true" ht="14.4" hidden="false" customHeight="false" outlineLevel="0" collapsed="false">
      <c r="A269" s="890"/>
      <c r="B269" s="890"/>
      <c r="E269" s="891"/>
      <c r="G269" s="893"/>
      <c r="J269" s="892"/>
      <c r="K269" s="892"/>
      <c r="L269" s="892"/>
      <c r="M269" s="892"/>
      <c r="N269" s="893"/>
    </row>
    <row r="270" s="457" customFormat="true" ht="14.4" hidden="false" customHeight="false" outlineLevel="0" collapsed="false">
      <c r="A270" s="890"/>
      <c r="B270" s="890"/>
      <c r="E270" s="891"/>
      <c r="G270" s="893"/>
      <c r="J270" s="892"/>
      <c r="K270" s="892"/>
      <c r="L270" s="892"/>
      <c r="M270" s="892"/>
      <c r="N270" s="893"/>
    </row>
    <row r="271" s="457" customFormat="true" ht="14.4" hidden="false" customHeight="false" outlineLevel="0" collapsed="false">
      <c r="A271" s="890"/>
      <c r="B271" s="890"/>
      <c r="E271" s="891"/>
      <c r="G271" s="893"/>
      <c r="J271" s="892"/>
      <c r="K271" s="892"/>
      <c r="L271" s="892"/>
      <c r="M271" s="892"/>
      <c r="N271" s="893"/>
    </row>
    <row r="272" s="457" customFormat="true" ht="14.4" hidden="false" customHeight="false" outlineLevel="0" collapsed="false">
      <c r="A272" s="890"/>
      <c r="B272" s="890"/>
      <c r="E272" s="891"/>
      <c r="G272" s="893"/>
      <c r="J272" s="892"/>
      <c r="K272" s="892"/>
      <c r="L272" s="892"/>
      <c r="M272" s="892"/>
      <c r="N272" s="893"/>
    </row>
    <row r="273" s="457" customFormat="true" ht="14.4" hidden="false" customHeight="false" outlineLevel="0" collapsed="false">
      <c r="A273" s="890"/>
      <c r="B273" s="890"/>
      <c r="E273" s="891"/>
      <c r="G273" s="893"/>
      <c r="J273" s="892"/>
      <c r="K273" s="892"/>
      <c r="L273" s="892"/>
      <c r="M273" s="892"/>
      <c r="N273" s="893"/>
    </row>
    <row r="274" s="457" customFormat="true" ht="14.4" hidden="false" customHeight="false" outlineLevel="0" collapsed="false">
      <c r="A274" s="890"/>
      <c r="B274" s="890"/>
      <c r="E274" s="891"/>
      <c r="G274" s="893"/>
      <c r="J274" s="892"/>
      <c r="K274" s="892"/>
      <c r="L274" s="892"/>
      <c r="M274" s="892"/>
      <c r="N274" s="893"/>
    </row>
    <row r="275" s="457" customFormat="true" ht="14.4" hidden="false" customHeight="false" outlineLevel="0" collapsed="false">
      <c r="A275" s="890"/>
      <c r="B275" s="890"/>
      <c r="E275" s="891"/>
      <c r="G275" s="893"/>
      <c r="J275" s="892"/>
      <c r="K275" s="892"/>
      <c r="L275" s="892"/>
      <c r="M275" s="892"/>
      <c r="N275" s="893"/>
    </row>
    <row r="276" s="457" customFormat="true" ht="14.4" hidden="false" customHeight="false" outlineLevel="0" collapsed="false">
      <c r="A276" s="890"/>
      <c r="B276" s="890"/>
      <c r="E276" s="891"/>
      <c r="G276" s="893"/>
      <c r="J276" s="892"/>
      <c r="K276" s="892"/>
      <c r="L276" s="892"/>
      <c r="M276" s="892"/>
      <c r="N276" s="893"/>
    </row>
    <row r="277" s="457" customFormat="true" ht="14.4" hidden="false" customHeight="false" outlineLevel="0" collapsed="false">
      <c r="A277" s="890"/>
      <c r="B277" s="890"/>
      <c r="E277" s="891"/>
      <c r="G277" s="893"/>
      <c r="J277" s="892"/>
      <c r="K277" s="892"/>
      <c r="L277" s="892"/>
      <c r="M277" s="892"/>
      <c r="N277" s="893"/>
    </row>
    <row r="278" s="457" customFormat="true" ht="14.4" hidden="false" customHeight="false" outlineLevel="0" collapsed="false">
      <c r="A278" s="890"/>
      <c r="B278" s="890"/>
      <c r="E278" s="891"/>
      <c r="G278" s="893"/>
      <c r="J278" s="892"/>
      <c r="K278" s="892"/>
      <c r="L278" s="892"/>
      <c r="M278" s="892"/>
      <c r="N278" s="893"/>
    </row>
    <row r="279" s="457" customFormat="true" ht="14.4" hidden="false" customHeight="false" outlineLevel="0" collapsed="false">
      <c r="A279" s="890"/>
      <c r="B279" s="890"/>
      <c r="E279" s="891"/>
      <c r="G279" s="893"/>
      <c r="J279" s="892"/>
      <c r="K279" s="892"/>
      <c r="L279" s="892"/>
      <c r="M279" s="892"/>
      <c r="N279" s="893"/>
    </row>
    <row r="280" s="457" customFormat="true" ht="14.4" hidden="false" customHeight="false" outlineLevel="0" collapsed="false">
      <c r="A280" s="890"/>
      <c r="B280" s="890"/>
      <c r="E280" s="891"/>
      <c r="G280" s="893"/>
      <c r="J280" s="892"/>
      <c r="K280" s="892"/>
      <c r="L280" s="892"/>
      <c r="M280" s="892"/>
      <c r="N280" s="893"/>
    </row>
    <row r="281" s="457" customFormat="true" ht="14.4" hidden="false" customHeight="false" outlineLevel="0" collapsed="false">
      <c r="A281" s="890"/>
      <c r="B281" s="890"/>
      <c r="E281" s="891"/>
      <c r="G281" s="893"/>
      <c r="J281" s="892"/>
      <c r="K281" s="892"/>
      <c r="L281" s="892"/>
      <c r="M281" s="892"/>
      <c r="N281" s="893"/>
    </row>
    <row r="282" s="457" customFormat="true" ht="14.4" hidden="false" customHeight="false" outlineLevel="0" collapsed="false">
      <c r="A282" s="890"/>
      <c r="B282" s="890"/>
      <c r="E282" s="891"/>
      <c r="G282" s="893"/>
      <c r="J282" s="892"/>
      <c r="K282" s="892"/>
      <c r="L282" s="892"/>
      <c r="M282" s="892"/>
      <c r="N282" s="893"/>
    </row>
    <row r="283" s="457" customFormat="true" ht="14.4" hidden="false" customHeight="false" outlineLevel="0" collapsed="false">
      <c r="A283" s="890"/>
      <c r="B283" s="890"/>
      <c r="E283" s="891"/>
      <c r="G283" s="893"/>
      <c r="J283" s="892"/>
      <c r="K283" s="892"/>
      <c r="L283" s="892"/>
      <c r="M283" s="892"/>
      <c r="N283" s="893"/>
    </row>
    <row r="284" s="457" customFormat="true" ht="14.4" hidden="false" customHeight="false" outlineLevel="0" collapsed="false">
      <c r="A284" s="890"/>
      <c r="B284" s="890"/>
      <c r="E284" s="891"/>
      <c r="G284" s="893"/>
      <c r="J284" s="892"/>
      <c r="K284" s="892"/>
      <c r="L284" s="892"/>
      <c r="M284" s="892"/>
      <c r="N284" s="893"/>
    </row>
    <row r="285" s="457" customFormat="true" ht="14.4" hidden="false" customHeight="false" outlineLevel="0" collapsed="false">
      <c r="A285" s="890"/>
      <c r="B285" s="890"/>
      <c r="E285" s="891"/>
      <c r="G285" s="893"/>
      <c r="J285" s="892"/>
      <c r="K285" s="892"/>
      <c r="L285" s="892"/>
      <c r="M285" s="892"/>
      <c r="N285" s="893"/>
    </row>
    <row r="286" s="457" customFormat="true" ht="14.4" hidden="false" customHeight="false" outlineLevel="0" collapsed="false">
      <c r="A286" s="890"/>
      <c r="B286" s="890"/>
      <c r="E286" s="891"/>
      <c r="G286" s="893"/>
      <c r="J286" s="892"/>
      <c r="K286" s="892"/>
      <c r="L286" s="892"/>
      <c r="M286" s="892"/>
      <c r="N286" s="893"/>
    </row>
    <row r="287" s="457" customFormat="true" ht="14.4" hidden="false" customHeight="false" outlineLevel="0" collapsed="false">
      <c r="A287" s="890"/>
      <c r="B287" s="890"/>
      <c r="E287" s="891"/>
      <c r="G287" s="893"/>
      <c r="J287" s="892"/>
      <c r="K287" s="892"/>
      <c r="L287" s="892"/>
      <c r="M287" s="892"/>
      <c r="N287" s="893"/>
    </row>
    <row r="288" s="457" customFormat="true" ht="14.4" hidden="false" customHeight="false" outlineLevel="0" collapsed="false">
      <c r="A288" s="890"/>
      <c r="B288" s="890"/>
      <c r="E288" s="891"/>
      <c r="G288" s="893"/>
      <c r="J288" s="892"/>
      <c r="K288" s="892"/>
      <c r="L288" s="892"/>
      <c r="M288" s="892"/>
      <c r="N288" s="893"/>
    </row>
    <row r="289" s="457" customFormat="true" ht="14.4" hidden="false" customHeight="false" outlineLevel="0" collapsed="false">
      <c r="A289" s="890"/>
      <c r="B289" s="890"/>
      <c r="E289" s="891"/>
      <c r="G289" s="893"/>
      <c r="J289" s="892"/>
      <c r="K289" s="892"/>
      <c r="L289" s="892"/>
      <c r="M289" s="892"/>
      <c r="N289" s="893"/>
    </row>
    <row r="290" s="457" customFormat="true" ht="14.4" hidden="false" customHeight="false" outlineLevel="0" collapsed="false">
      <c r="A290" s="890"/>
      <c r="B290" s="890"/>
      <c r="E290" s="891"/>
      <c r="G290" s="893"/>
      <c r="J290" s="892"/>
      <c r="K290" s="892"/>
      <c r="L290" s="892"/>
      <c r="M290" s="892"/>
      <c r="N290" s="893"/>
    </row>
    <row r="291" s="457" customFormat="true" ht="14.4" hidden="false" customHeight="false" outlineLevel="0" collapsed="false">
      <c r="A291" s="890"/>
      <c r="B291" s="890"/>
      <c r="E291" s="891"/>
      <c r="G291" s="893"/>
      <c r="J291" s="892"/>
      <c r="K291" s="892"/>
      <c r="L291" s="892"/>
      <c r="M291" s="892"/>
      <c r="N291" s="893"/>
    </row>
    <row r="292" s="457" customFormat="true" ht="14.4" hidden="false" customHeight="false" outlineLevel="0" collapsed="false">
      <c r="A292" s="890"/>
      <c r="B292" s="890"/>
      <c r="E292" s="891"/>
      <c r="G292" s="893"/>
      <c r="J292" s="892"/>
      <c r="K292" s="892"/>
      <c r="L292" s="892"/>
      <c r="M292" s="892"/>
      <c r="N292" s="893"/>
    </row>
    <row r="293" s="457" customFormat="true" ht="14.4" hidden="false" customHeight="false" outlineLevel="0" collapsed="false">
      <c r="A293" s="890"/>
      <c r="B293" s="890"/>
      <c r="E293" s="891"/>
      <c r="G293" s="893"/>
      <c r="J293" s="892"/>
      <c r="K293" s="892"/>
      <c r="L293" s="892"/>
      <c r="M293" s="892"/>
      <c r="N293" s="893"/>
    </row>
    <row r="294" s="457" customFormat="true" ht="14.4" hidden="false" customHeight="false" outlineLevel="0" collapsed="false">
      <c r="A294" s="890"/>
      <c r="B294" s="890"/>
      <c r="E294" s="891"/>
      <c r="G294" s="893"/>
      <c r="J294" s="892"/>
      <c r="K294" s="892"/>
      <c r="L294" s="892"/>
      <c r="M294" s="892"/>
      <c r="N294" s="893"/>
    </row>
    <row r="295" s="457" customFormat="true" ht="14.4" hidden="false" customHeight="false" outlineLevel="0" collapsed="false">
      <c r="A295" s="890"/>
      <c r="B295" s="890"/>
      <c r="E295" s="891"/>
      <c r="G295" s="893"/>
      <c r="J295" s="892"/>
      <c r="K295" s="892"/>
      <c r="L295" s="892"/>
      <c r="M295" s="892"/>
      <c r="N295" s="893"/>
    </row>
    <row r="296" s="457" customFormat="true" ht="14.4" hidden="false" customHeight="false" outlineLevel="0" collapsed="false">
      <c r="A296" s="890"/>
      <c r="B296" s="890"/>
      <c r="E296" s="891"/>
      <c r="G296" s="893"/>
      <c r="J296" s="892"/>
      <c r="K296" s="892"/>
      <c r="L296" s="892"/>
      <c r="M296" s="892"/>
      <c r="N296" s="893"/>
    </row>
    <row r="297" s="457" customFormat="true" ht="14.4" hidden="false" customHeight="false" outlineLevel="0" collapsed="false">
      <c r="A297" s="890"/>
      <c r="B297" s="890"/>
      <c r="E297" s="891"/>
      <c r="G297" s="893"/>
      <c r="J297" s="892"/>
      <c r="K297" s="892"/>
      <c r="L297" s="892"/>
      <c r="M297" s="892"/>
      <c r="N297" s="893"/>
    </row>
    <row r="298" s="457" customFormat="true" ht="14.4" hidden="false" customHeight="false" outlineLevel="0" collapsed="false">
      <c r="A298" s="890"/>
      <c r="B298" s="890"/>
      <c r="E298" s="891"/>
      <c r="G298" s="893"/>
      <c r="J298" s="892"/>
      <c r="K298" s="892"/>
      <c r="L298" s="892"/>
      <c r="M298" s="892"/>
      <c r="N298" s="893"/>
    </row>
    <row r="299" s="457" customFormat="true" ht="14.4" hidden="false" customHeight="false" outlineLevel="0" collapsed="false">
      <c r="A299" s="890"/>
      <c r="B299" s="890"/>
      <c r="E299" s="891"/>
      <c r="G299" s="893"/>
      <c r="J299" s="892"/>
      <c r="K299" s="892"/>
      <c r="L299" s="892"/>
      <c r="M299" s="892"/>
      <c r="N299" s="893"/>
    </row>
    <row r="300" s="457" customFormat="true" ht="14.4" hidden="false" customHeight="false" outlineLevel="0" collapsed="false">
      <c r="A300" s="890"/>
      <c r="B300" s="890"/>
      <c r="E300" s="891"/>
      <c r="G300" s="893"/>
      <c r="J300" s="892"/>
      <c r="K300" s="892"/>
      <c r="L300" s="892"/>
      <c r="M300" s="892"/>
      <c r="N300" s="893"/>
    </row>
    <row r="301" s="457" customFormat="true" ht="14.4" hidden="false" customHeight="false" outlineLevel="0" collapsed="false">
      <c r="A301" s="890"/>
      <c r="B301" s="890"/>
      <c r="E301" s="891"/>
      <c r="G301" s="893"/>
      <c r="J301" s="892"/>
      <c r="K301" s="892"/>
      <c r="L301" s="892"/>
      <c r="M301" s="892"/>
      <c r="N301" s="893"/>
    </row>
    <row r="302" s="457" customFormat="true" ht="14.4" hidden="false" customHeight="false" outlineLevel="0" collapsed="false">
      <c r="A302" s="890"/>
      <c r="B302" s="890"/>
      <c r="E302" s="891"/>
      <c r="G302" s="893"/>
      <c r="J302" s="892"/>
      <c r="K302" s="892"/>
      <c r="L302" s="892"/>
      <c r="M302" s="892"/>
      <c r="N302" s="893"/>
    </row>
    <row r="303" s="457" customFormat="true" ht="14.4" hidden="false" customHeight="false" outlineLevel="0" collapsed="false">
      <c r="A303" s="890"/>
      <c r="B303" s="890"/>
      <c r="E303" s="891"/>
      <c r="G303" s="893"/>
      <c r="J303" s="892"/>
      <c r="K303" s="892"/>
      <c r="L303" s="892"/>
      <c r="M303" s="892"/>
      <c r="N303" s="893"/>
    </row>
    <row r="304" s="457" customFormat="true" ht="14.4" hidden="false" customHeight="false" outlineLevel="0" collapsed="false">
      <c r="A304" s="890"/>
      <c r="B304" s="890"/>
      <c r="E304" s="891"/>
      <c r="G304" s="893"/>
      <c r="J304" s="892"/>
      <c r="K304" s="892"/>
      <c r="L304" s="892"/>
      <c r="M304" s="892"/>
      <c r="N304" s="893"/>
    </row>
    <row r="305" s="457" customFormat="true" ht="14.4" hidden="false" customHeight="false" outlineLevel="0" collapsed="false">
      <c r="A305" s="890"/>
      <c r="B305" s="890"/>
      <c r="E305" s="891"/>
      <c r="G305" s="893"/>
      <c r="J305" s="892"/>
      <c r="K305" s="892"/>
      <c r="L305" s="892"/>
      <c r="M305" s="892"/>
      <c r="N305" s="893"/>
    </row>
    <row r="306" s="457" customFormat="true" ht="14.4" hidden="false" customHeight="false" outlineLevel="0" collapsed="false">
      <c r="A306" s="890"/>
      <c r="B306" s="890"/>
      <c r="E306" s="891"/>
      <c r="G306" s="893"/>
      <c r="J306" s="892"/>
      <c r="K306" s="892"/>
      <c r="L306" s="892"/>
      <c r="M306" s="892"/>
      <c r="N306" s="893"/>
    </row>
    <row r="307" s="457" customFormat="true" ht="14.4" hidden="false" customHeight="false" outlineLevel="0" collapsed="false">
      <c r="E307" s="891"/>
      <c r="G307" s="893"/>
      <c r="J307" s="892"/>
      <c r="K307" s="892"/>
      <c r="L307" s="892"/>
      <c r="M307" s="892"/>
      <c r="N307" s="893"/>
    </row>
    <row r="308" s="457" customFormat="true" ht="14.4" hidden="false" customHeight="false" outlineLevel="0" collapsed="false">
      <c r="E308" s="891"/>
      <c r="G308" s="893"/>
      <c r="J308" s="892"/>
      <c r="K308" s="892"/>
      <c r="L308" s="892"/>
      <c r="M308" s="892"/>
      <c r="N308" s="893"/>
    </row>
    <row r="309" s="457" customFormat="true" ht="14.4" hidden="false" customHeight="false" outlineLevel="0" collapsed="false">
      <c r="E309" s="891"/>
      <c r="G309" s="893"/>
      <c r="J309" s="892"/>
      <c r="K309" s="892"/>
      <c r="L309" s="892"/>
      <c r="M309" s="892"/>
      <c r="N309" s="893"/>
    </row>
    <row r="310" s="457" customFormat="true" ht="14.4" hidden="false" customHeight="false" outlineLevel="0" collapsed="false">
      <c r="E310" s="891"/>
      <c r="G310" s="893"/>
      <c r="J310" s="892"/>
      <c r="K310" s="892"/>
      <c r="L310" s="892"/>
      <c r="M310" s="892"/>
      <c r="N310" s="893"/>
    </row>
    <row r="311" s="457" customFormat="true" ht="14.4" hidden="false" customHeight="false" outlineLevel="0" collapsed="false">
      <c r="E311" s="891"/>
      <c r="G311" s="893"/>
      <c r="J311" s="892"/>
      <c r="K311" s="892"/>
      <c r="L311" s="892"/>
      <c r="M311" s="892"/>
      <c r="N311" s="893"/>
    </row>
    <row r="312" s="457" customFormat="true" ht="14.4" hidden="false" customHeight="false" outlineLevel="0" collapsed="false">
      <c r="E312" s="891"/>
      <c r="G312" s="893"/>
      <c r="J312" s="892"/>
      <c r="K312" s="892"/>
      <c r="L312" s="892"/>
      <c r="M312" s="892"/>
      <c r="N312" s="893"/>
    </row>
    <row r="313" s="457" customFormat="true" ht="14.4" hidden="false" customHeight="false" outlineLevel="0" collapsed="false">
      <c r="E313" s="891"/>
      <c r="G313" s="893"/>
      <c r="J313" s="892"/>
      <c r="K313" s="892"/>
      <c r="L313" s="892"/>
      <c r="M313" s="892"/>
      <c r="N313" s="893"/>
    </row>
    <row r="314" s="457" customFormat="true" ht="14.4" hidden="false" customHeight="false" outlineLevel="0" collapsed="false">
      <c r="E314" s="891"/>
      <c r="G314" s="893"/>
      <c r="J314" s="892"/>
      <c r="K314" s="892"/>
      <c r="L314" s="892"/>
      <c r="M314" s="892"/>
      <c r="N314" s="893"/>
    </row>
    <row r="315" customFormat="false" ht="14.4" hidden="false" customHeight="false" outlineLevel="0" collapsed="false">
      <c r="J315" s="461"/>
      <c r="K315" s="461"/>
      <c r="O315" s="457"/>
    </row>
    <row r="316" customFormat="false" ht="14.4" hidden="false" customHeight="false" outlineLevel="0" collapsed="false">
      <c r="J316" s="461"/>
      <c r="K316" s="461"/>
      <c r="O316" s="457"/>
    </row>
    <row r="317" customFormat="false" ht="14.4" hidden="false" customHeight="false" outlineLevel="0" collapsed="false">
      <c r="J317" s="461"/>
      <c r="K317" s="461"/>
      <c r="O317" s="457"/>
    </row>
    <row r="318" customFormat="false" ht="14.4" hidden="false" customHeight="false" outlineLevel="0" collapsed="false">
      <c r="J318" s="461"/>
      <c r="K318" s="461"/>
      <c r="O318" s="457"/>
    </row>
    <row r="319" customFormat="false" ht="14.4" hidden="false" customHeight="false" outlineLevel="0" collapsed="false">
      <c r="J319" s="461"/>
      <c r="K319" s="461"/>
      <c r="O319" s="457"/>
    </row>
    <row r="320" s="457" customFormat="true" ht="14.4" hidden="false" customHeight="false" outlineLevel="0" collapsed="false">
      <c r="J320" s="461"/>
      <c r="K320" s="461"/>
    </row>
    <row r="321" s="457" customFormat="true" ht="14.4" hidden="false" customHeight="false" outlineLevel="0" collapsed="false">
      <c r="J321" s="461"/>
      <c r="K321" s="461"/>
    </row>
    <row r="322" s="457" customFormat="true" ht="14.4" hidden="false" customHeight="false" outlineLevel="0" collapsed="false">
      <c r="J322" s="461"/>
      <c r="K322" s="461"/>
    </row>
    <row r="323" s="457" customFormat="true" ht="14.4" hidden="false" customHeight="false" outlineLevel="0" collapsed="false">
      <c r="J323" s="461"/>
      <c r="K323" s="461"/>
    </row>
    <row r="324" s="457" customFormat="true" ht="14.4" hidden="false" customHeight="false" outlineLevel="0" collapsed="false">
      <c r="J324" s="461"/>
      <c r="K324" s="461"/>
    </row>
  </sheetData>
  <mergeCells count="55">
    <mergeCell ref="A1:D1"/>
    <mergeCell ref="A2:A3"/>
    <mergeCell ref="B2:B3"/>
    <mergeCell ref="C2:C3"/>
    <mergeCell ref="D2:D3"/>
    <mergeCell ref="E2:E3"/>
    <mergeCell ref="F2:F3"/>
    <mergeCell ref="G2:G3"/>
    <mergeCell ref="H2:I2"/>
    <mergeCell ref="J2:K2"/>
    <mergeCell ref="L2:M2"/>
    <mergeCell ref="N2:N3"/>
    <mergeCell ref="A4:A9"/>
    <mergeCell ref="B4:B9"/>
    <mergeCell ref="A10:A28"/>
    <mergeCell ref="B10:B28"/>
    <mergeCell ref="A29:A39"/>
    <mergeCell ref="B29:B39"/>
    <mergeCell ref="A40:A49"/>
    <mergeCell ref="B40:B49"/>
    <mergeCell ref="A50:A52"/>
    <mergeCell ref="B50:B52"/>
    <mergeCell ref="A53:A70"/>
    <mergeCell ref="B53:B55"/>
    <mergeCell ref="B56:B62"/>
    <mergeCell ref="B63:B65"/>
    <mergeCell ref="B66:B70"/>
    <mergeCell ref="A71:A89"/>
    <mergeCell ref="B71:B89"/>
    <mergeCell ref="A90:A100"/>
    <mergeCell ref="B90:B100"/>
    <mergeCell ref="A101:A129"/>
    <mergeCell ref="B101:B107"/>
    <mergeCell ref="B108:B121"/>
    <mergeCell ref="B122:B124"/>
    <mergeCell ref="B125:B129"/>
    <mergeCell ref="A130:A155"/>
    <mergeCell ref="B130:B132"/>
    <mergeCell ref="B133:B145"/>
    <mergeCell ref="B146:B152"/>
    <mergeCell ref="B153:B155"/>
    <mergeCell ref="B157:G157"/>
    <mergeCell ref="A200:N200"/>
    <mergeCell ref="A201:A204"/>
    <mergeCell ref="B201:B204"/>
    <mergeCell ref="A205:A207"/>
    <mergeCell ref="B205:B207"/>
    <mergeCell ref="A208:A210"/>
    <mergeCell ref="B208:B210"/>
    <mergeCell ref="A211:A213"/>
    <mergeCell ref="B211:B213"/>
    <mergeCell ref="A214:A216"/>
    <mergeCell ref="B214:B216"/>
    <mergeCell ref="A217:A219"/>
    <mergeCell ref="B217:B219"/>
  </mergeCells>
  <printOptions headings="false" gridLines="false" gridLinesSet="true" horizontalCentered="false" verticalCentered="false"/>
  <pageMargins left="0.315277777777778" right="0.118055555555556" top="0.747916666666667" bottom="0.747916666666667" header="0.511811023622047" footer="0.511811023622047"/>
  <pageSetup paperSize="9" scale="7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4" manualBreakCount="4">
    <brk id="39" man="true" max="16383" min="0"/>
    <brk id="75" man="true" max="16383" min="0"/>
    <brk id="117" man="true" max="16383" min="0"/>
    <brk id="155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73"/>
  <sheetViews>
    <sheetView showFormulas="false" showGridLines="true" showRowColHeaders="true" showZeros="true" rightToLeft="false" tabSelected="false" showOutlineSymbols="true" defaultGridColor="true" view="normal" topLeftCell="A37" colorId="64" zoomScale="65" zoomScaleNormal="65" zoomScalePageLayoutView="100" workbookViewId="0">
      <selection pane="topLeft" activeCell="C50" activeCellId="0" sqref="C50"/>
    </sheetView>
  </sheetViews>
  <sheetFormatPr defaultColWidth="8.8828125" defaultRowHeight="13.2" zeroHeight="false" outlineLevelRow="0" outlineLevelCol="0"/>
  <cols>
    <col collapsed="false" customWidth="true" hidden="false" outlineLevel="0" max="1" min="1" style="894" width="5.11"/>
    <col collapsed="false" customWidth="true" hidden="false" outlineLevel="0" max="2" min="2" style="894" width="11.89"/>
    <col collapsed="false" customWidth="true" hidden="false" outlineLevel="0" max="3" min="3" style="895" width="26.11"/>
    <col collapsed="false" customWidth="true" hidden="false" outlineLevel="0" max="4" min="4" style="894" width="19.67"/>
    <col collapsed="false" customWidth="true" hidden="false" outlineLevel="0" max="5" min="5" style="894" width="22.44"/>
    <col collapsed="false" customWidth="true" hidden="false" outlineLevel="0" max="6" min="6" style="894" width="14.11"/>
    <col collapsed="false" customWidth="true" hidden="false" outlineLevel="0" max="7" min="7" style="894" width="20.44"/>
    <col collapsed="false" customWidth="true" hidden="false" outlineLevel="0" max="8" min="8" style="894" width="20.55"/>
    <col collapsed="false" customWidth="true" hidden="false" outlineLevel="0" max="9" min="9" style="894" width="23.66"/>
    <col collapsed="false" customWidth="false" hidden="false" outlineLevel="0" max="254" min="10" style="894" width="8.89"/>
    <col collapsed="false" customWidth="true" hidden="false" outlineLevel="0" max="255" min="255" style="894" width="5.11"/>
    <col collapsed="false" customWidth="true" hidden="false" outlineLevel="0" max="256" min="256" style="894" width="11.89"/>
    <col collapsed="false" customWidth="true" hidden="false" outlineLevel="0" max="257" min="257" style="894" width="26.11"/>
    <col collapsed="false" customWidth="true" hidden="false" outlineLevel="0" max="258" min="258" style="894" width="14"/>
    <col collapsed="false" customWidth="true" hidden="false" outlineLevel="0" max="259" min="259" style="894" width="18.44"/>
    <col collapsed="false" customWidth="true" hidden="false" outlineLevel="0" max="260" min="260" style="894" width="14.11"/>
    <col collapsed="false" customWidth="true" hidden="false" outlineLevel="0" max="261" min="261" style="894" width="14.89"/>
    <col collapsed="false" customWidth="true" hidden="false" outlineLevel="0" max="262" min="262" style="894" width="16"/>
    <col collapsed="false" customWidth="true" hidden="false" outlineLevel="0" max="263" min="263" style="894" width="6.89"/>
    <col collapsed="false" customWidth="false" hidden="false" outlineLevel="0" max="510" min="264" style="894" width="8.89"/>
    <col collapsed="false" customWidth="true" hidden="false" outlineLevel="0" max="511" min="511" style="894" width="5.11"/>
    <col collapsed="false" customWidth="true" hidden="false" outlineLevel="0" max="512" min="512" style="894" width="11.89"/>
    <col collapsed="false" customWidth="true" hidden="false" outlineLevel="0" max="513" min="513" style="894" width="26.11"/>
    <col collapsed="false" customWidth="true" hidden="false" outlineLevel="0" max="514" min="514" style="894" width="14"/>
    <col collapsed="false" customWidth="true" hidden="false" outlineLevel="0" max="515" min="515" style="894" width="18.44"/>
    <col collapsed="false" customWidth="true" hidden="false" outlineLevel="0" max="516" min="516" style="894" width="14.11"/>
    <col collapsed="false" customWidth="true" hidden="false" outlineLevel="0" max="517" min="517" style="894" width="14.89"/>
    <col collapsed="false" customWidth="true" hidden="false" outlineLevel="0" max="518" min="518" style="894" width="16"/>
    <col collapsed="false" customWidth="true" hidden="false" outlineLevel="0" max="519" min="519" style="894" width="6.89"/>
    <col collapsed="false" customWidth="false" hidden="false" outlineLevel="0" max="766" min="520" style="894" width="8.89"/>
    <col collapsed="false" customWidth="true" hidden="false" outlineLevel="0" max="767" min="767" style="894" width="5.11"/>
    <col collapsed="false" customWidth="true" hidden="false" outlineLevel="0" max="768" min="768" style="894" width="11.89"/>
    <col collapsed="false" customWidth="true" hidden="false" outlineLevel="0" max="769" min="769" style="894" width="26.11"/>
    <col collapsed="false" customWidth="true" hidden="false" outlineLevel="0" max="770" min="770" style="894" width="14"/>
    <col collapsed="false" customWidth="true" hidden="false" outlineLevel="0" max="771" min="771" style="894" width="18.44"/>
    <col collapsed="false" customWidth="true" hidden="false" outlineLevel="0" max="772" min="772" style="894" width="14.11"/>
    <col collapsed="false" customWidth="true" hidden="false" outlineLevel="0" max="773" min="773" style="894" width="14.89"/>
    <col collapsed="false" customWidth="true" hidden="false" outlineLevel="0" max="774" min="774" style="894" width="16"/>
    <col collapsed="false" customWidth="true" hidden="false" outlineLevel="0" max="775" min="775" style="894" width="6.89"/>
    <col collapsed="false" customWidth="false" hidden="false" outlineLevel="0" max="1022" min="776" style="894" width="8.89"/>
    <col collapsed="false" customWidth="true" hidden="false" outlineLevel="0" max="1023" min="1023" style="894" width="5.11"/>
    <col collapsed="false" customWidth="true" hidden="false" outlineLevel="0" max="1024" min="1024" style="894" width="11.89"/>
  </cols>
  <sheetData>
    <row r="1" customFormat="false" ht="36" hidden="false" customHeight="true" outlineLevel="0" collapsed="false">
      <c r="A1" s="896" t="s">
        <v>315</v>
      </c>
      <c r="B1" s="896"/>
      <c r="C1" s="897"/>
      <c r="D1" s="898" t="s">
        <v>316</v>
      </c>
      <c r="E1" s="898"/>
      <c r="F1" s="898"/>
      <c r="G1" s="469" t="n">
        <v>44616</v>
      </c>
    </row>
    <row r="2" s="903" customFormat="true" ht="31.8" hidden="false" customHeight="false" outlineLevel="0" collapsed="false">
      <c r="A2" s="899" t="s">
        <v>2</v>
      </c>
      <c r="B2" s="900" t="s">
        <v>317</v>
      </c>
      <c r="C2" s="901" t="s">
        <v>318</v>
      </c>
      <c r="D2" s="900" t="s">
        <v>319</v>
      </c>
      <c r="E2" s="900" t="s">
        <v>320</v>
      </c>
      <c r="F2" s="900" t="s">
        <v>321</v>
      </c>
      <c r="G2" s="902" t="s">
        <v>322</v>
      </c>
    </row>
    <row r="3" s="903" customFormat="true" ht="31.2" hidden="false" customHeight="true" outlineLevel="0" collapsed="false">
      <c r="A3" s="904" t="n">
        <v>907</v>
      </c>
      <c r="B3" s="905" t="s">
        <v>323</v>
      </c>
      <c r="C3" s="906" t="s">
        <v>324</v>
      </c>
      <c r="D3" s="907" t="s">
        <v>323</v>
      </c>
      <c r="E3" s="907" t="s">
        <v>325</v>
      </c>
      <c r="F3" s="908" t="s">
        <v>326</v>
      </c>
      <c r="G3" s="909" t="s">
        <v>327</v>
      </c>
    </row>
    <row r="4" s="903" customFormat="true" ht="31.2" hidden="false" customHeight="false" outlineLevel="0" collapsed="false">
      <c r="A4" s="904"/>
      <c r="B4" s="905"/>
      <c r="C4" s="910" t="s">
        <v>328</v>
      </c>
      <c r="D4" s="911" t="s">
        <v>323</v>
      </c>
      <c r="E4" s="911" t="s">
        <v>329</v>
      </c>
      <c r="F4" s="911" t="s">
        <v>326</v>
      </c>
      <c r="G4" s="912" t="s">
        <v>330</v>
      </c>
    </row>
    <row r="5" s="903" customFormat="true" ht="31.8" hidden="false" customHeight="false" outlineLevel="0" collapsed="false">
      <c r="A5" s="904"/>
      <c r="B5" s="905"/>
      <c r="C5" s="913" t="s">
        <v>331</v>
      </c>
      <c r="D5" s="914" t="s">
        <v>323</v>
      </c>
      <c r="E5" s="914" t="s">
        <v>332</v>
      </c>
      <c r="F5" s="914"/>
      <c r="G5" s="915" t="s">
        <v>333</v>
      </c>
    </row>
    <row r="6" s="918" customFormat="true" ht="31.2" hidden="false" customHeight="true" outlineLevel="0" collapsed="false">
      <c r="A6" s="904" t="n">
        <v>889</v>
      </c>
      <c r="B6" s="905" t="s">
        <v>334</v>
      </c>
      <c r="C6" s="916" t="s">
        <v>335</v>
      </c>
      <c r="D6" s="917" t="s">
        <v>334</v>
      </c>
      <c r="E6" s="917" t="s">
        <v>325</v>
      </c>
      <c r="F6" s="917" t="s">
        <v>336</v>
      </c>
      <c r="G6" s="909" t="s">
        <v>327</v>
      </c>
    </row>
    <row r="7" s="918" customFormat="true" ht="32.4" hidden="false" customHeight="true" outlineLevel="0" collapsed="false">
      <c r="A7" s="904"/>
      <c r="B7" s="905"/>
      <c r="C7" s="919" t="s">
        <v>337</v>
      </c>
      <c r="D7" s="911" t="s">
        <v>338</v>
      </c>
      <c r="E7" s="911" t="s">
        <v>339</v>
      </c>
      <c r="F7" s="911"/>
      <c r="G7" s="920" t="s">
        <v>330</v>
      </c>
      <c r="H7" s="921"/>
      <c r="I7" s="922"/>
    </row>
    <row r="8" s="918" customFormat="true" ht="31.8" hidden="false" customHeight="false" outlineLevel="0" collapsed="false">
      <c r="A8" s="904"/>
      <c r="B8" s="905"/>
      <c r="C8" s="923" t="s">
        <v>340</v>
      </c>
      <c r="D8" s="914" t="s">
        <v>334</v>
      </c>
      <c r="E8" s="914" t="s">
        <v>332</v>
      </c>
      <c r="F8" s="914"/>
      <c r="G8" s="924" t="s">
        <v>333</v>
      </c>
    </row>
    <row r="9" s="918" customFormat="true" ht="39.75" hidden="false" customHeight="true" outlineLevel="0" collapsed="false">
      <c r="A9" s="925" t="n">
        <v>890</v>
      </c>
      <c r="B9" s="926" t="s">
        <v>341</v>
      </c>
      <c r="C9" s="916" t="s">
        <v>342</v>
      </c>
      <c r="D9" s="927" t="s">
        <v>341</v>
      </c>
      <c r="E9" s="927" t="s">
        <v>325</v>
      </c>
      <c r="F9" s="927" t="s">
        <v>343</v>
      </c>
      <c r="G9" s="928" t="s">
        <v>327</v>
      </c>
      <c r="I9" s="929"/>
    </row>
    <row r="10" s="918" customFormat="true" ht="31.2" hidden="false" customHeight="false" outlineLevel="0" collapsed="false">
      <c r="A10" s="925"/>
      <c r="B10" s="926"/>
      <c r="C10" s="910" t="s">
        <v>344</v>
      </c>
      <c r="D10" s="930" t="s">
        <v>341</v>
      </c>
      <c r="E10" s="930" t="s">
        <v>325</v>
      </c>
      <c r="F10" s="930" t="s">
        <v>343</v>
      </c>
      <c r="G10" s="931" t="s">
        <v>330</v>
      </c>
    </row>
    <row r="11" s="918" customFormat="true" ht="40.2" hidden="false" customHeight="true" outlineLevel="0" collapsed="false">
      <c r="A11" s="925"/>
      <c r="B11" s="926"/>
      <c r="C11" s="913" t="s">
        <v>345</v>
      </c>
      <c r="D11" s="932" t="s">
        <v>341</v>
      </c>
      <c r="E11" s="932" t="s">
        <v>346</v>
      </c>
      <c r="F11" s="932"/>
      <c r="G11" s="924" t="s">
        <v>333</v>
      </c>
    </row>
    <row r="12" s="918" customFormat="true" ht="31.2" hidden="false" customHeight="true" outlineLevel="0" collapsed="false">
      <c r="A12" s="904" t="n">
        <v>891</v>
      </c>
      <c r="B12" s="905" t="s">
        <v>347</v>
      </c>
      <c r="C12" s="933" t="s">
        <v>348</v>
      </c>
      <c r="D12" s="917" t="s">
        <v>347</v>
      </c>
      <c r="E12" s="917" t="s">
        <v>325</v>
      </c>
      <c r="F12" s="917" t="s">
        <v>349</v>
      </c>
      <c r="G12" s="934" t="s">
        <v>327</v>
      </c>
    </row>
    <row r="13" s="918" customFormat="true" ht="33" hidden="false" customHeight="true" outlineLevel="0" collapsed="false">
      <c r="A13" s="904"/>
      <c r="B13" s="905"/>
      <c r="C13" s="935" t="s">
        <v>350</v>
      </c>
      <c r="D13" s="908" t="s">
        <v>347</v>
      </c>
      <c r="E13" s="908" t="s">
        <v>346</v>
      </c>
      <c r="F13" s="908" t="s">
        <v>351</v>
      </c>
      <c r="G13" s="920" t="s">
        <v>330</v>
      </c>
    </row>
    <row r="14" s="918" customFormat="true" ht="31.8" hidden="false" customHeight="false" outlineLevel="0" collapsed="false">
      <c r="A14" s="904"/>
      <c r="B14" s="905"/>
      <c r="C14" s="936" t="s">
        <v>352</v>
      </c>
      <c r="D14" s="937" t="s">
        <v>347</v>
      </c>
      <c r="E14" s="937" t="s">
        <v>353</v>
      </c>
      <c r="F14" s="937"/>
      <c r="G14" s="924" t="s">
        <v>333</v>
      </c>
    </row>
    <row r="15" s="918" customFormat="true" ht="31.2" hidden="false" customHeight="true" outlineLevel="0" collapsed="false">
      <c r="A15" s="904" t="n">
        <v>870</v>
      </c>
      <c r="B15" s="905" t="s">
        <v>354</v>
      </c>
      <c r="C15" s="938" t="s">
        <v>355</v>
      </c>
      <c r="D15" s="907" t="s">
        <v>354</v>
      </c>
      <c r="E15" s="907" t="s">
        <v>329</v>
      </c>
      <c r="F15" s="907" t="s">
        <v>356</v>
      </c>
      <c r="G15" s="909" t="s">
        <v>327</v>
      </c>
    </row>
    <row r="16" s="918" customFormat="true" ht="31.2" hidden="false" customHeight="false" outlineLevel="0" collapsed="false">
      <c r="A16" s="904"/>
      <c r="B16" s="905"/>
      <c r="C16" s="919" t="s">
        <v>357</v>
      </c>
      <c r="D16" s="911" t="s">
        <v>354</v>
      </c>
      <c r="E16" s="911" t="s">
        <v>358</v>
      </c>
      <c r="F16" s="911"/>
      <c r="G16" s="912" t="s">
        <v>330</v>
      </c>
    </row>
    <row r="17" s="918" customFormat="true" ht="37.2" hidden="false" customHeight="true" outlineLevel="0" collapsed="false">
      <c r="A17" s="904"/>
      <c r="B17" s="905"/>
      <c r="C17" s="913" t="s">
        <v>359</v>
      </c>
      <c r="D17" s="932" t="s">
        <v>354</v>
      </c>
      <c r="E17" s="932" t="s">
        <v>360</v>
      </c>
      <c r="F17" s="932"/>
      <c r="G17" s="915" t="s">
        <v>333</v>
      </c>
    </row>
    <row r="18" s="918" customFormat="true" ht="31.2" hidden="false" customHeight="true" outlineLevel="0" collapsed="false">
      <c r="A18" s="939" t="n">
        <v>868</v>
      </c>
      <c r="B18" s="940" t="s">
        <v>361</v>
      </c>
      <c r="C18" s="933" t="s">
        <v>362</v>
      </c>
      <c r="D18" s="937" t="s">
        <v>361</v>
      </c>
      <c r="E18" s="937" t="s">
        <v>325</v>
      </c>
      <c r="F18" s="917" t="s">
        <v>363</v>
      </c>
      <c r="G18" s="934" t="s">
        <v>327</v>
      </c>
    </row>
    <row r="19" s="918" customFormat="true" ht="31.2" hidden="false" customHeight="false" outlineLevel="0" collapsed="false">
      <c r="A19" s="939"/>
      <c r="B19" s="940"/>
      <c r="C19" s="941" t="s">
        <v>364</v>
      </c>
      <c r="D19" s="908" t="s">
        <v>361</v>
      </c>
      <c r="E19" s="908" t="s">
        <v>325</v>
      </c>
      <c r="F19" s="917" t="s">
        <v>365</v>
      </c>
      <c r="G19" s="920" t="s">
        <v>330</v>
      </c>
    </row>
    <row r="20" s="918" customFormat="true" ht="39" hidden="false" customHeight="true" outlineLevel="0" collapsed="false">
      <c r="A20" s="939"/>
      <c r="B20" s="940"/>
      <c r="C20" s="942" t="s">
        <v>366</v>
      </c>
      <c r="D20" s="914" t="s">
        <v>361</v>
      </c>
      <c r="E20" s="940" t="s">
        <v>367</v>
      </c>
      <c r="F20" s="940"/>
      <c r="G20" s="924" t="s">
        <v>333</v>
      </c>
    </row>
    <row r="21" s="918" customFormat="true" ht="31.2" hidden="false" customHeight="true" outlineLevel="0" collapsed="false">
      <c r="A21" s="943" t="n">
        <v>956</v>
      </c>
      <c r="B21" s="940" t="s">
        <v>368</v>
      </c>
      <c r="C21" s="933" t="s">
        <v>369</v>
      </c>
      <c r="D21" s="917" t="s">
        <v>370</v>
      </c>
      <c r="E21" s="917" t="s">
        <v>325</v>
      </c>
      <c r="F21" s="917" t="s">
        <v>371</v>
      </c>
      <c r="G21" s="934" t="s">
        <v>327</v>
      </c>
    </row>
    <row r="22" s="918" customFormat="true" ht="31.2" hidden="false" customHeight="false" outlineLevel="0" collapsed="false">
      <c r="A22" s="943"/>
      <c r="B22" s="940"/>
      <c r="C22" s="936" t="s">
        <v>372</v>
      </c>
      <c r="D22" s="937" t="s">
        <v>370</v>
      </c>
      <c r="E22" s="917" t="s">
        <v>325</v>
      </c>
      <c r="F22" s="917" t="s">
        <v>371</v>
      </c>
      <c r="G22" s="912" t="s">
        <v>330</v>
      </c>
    </row>
    <row r="23" s="918" customFormat="true" ht="31.8" hidden="false" customHeight="false" outlineLevel="0" collapsed="false">
      <c r="A23" s="943"/>
      <c r="B23" s="940"/>
      <c r="C23" s="914" t="s">
        <v>373</v>
      </c>
      <c r="D23" s="914" t="s">
        <v>370</v>
      </c>
      <c r="E23" s="914" t="s">
        <v>374</v>
      </c>
      <c r="F23" s="914"/>
      <c r="G23" s="915" t="s">
        <v>333</v>
      </c>
    </row>
    <row r="24" s="918" customFormat="true" ht="31.2" hidden="false" customHeight="true" outlineLevel="0" collapsed="false">
      <c r="A24" s="904" t="n">
        <v>801</v>
      </c>
      <c r="B24" s="905" t="s">
        <v>375</v>
      </c>
      <c r="C24" s="933" t="s">
        <v>376</v>
      </c>
      <c r="D24" s="917" t="s">
        <v>377</v>
      </c>
      <c r="E24" s="917" t="s">
        <v>378</v>
      </c>
      <c r="F24" s="917" t="s">
        <v>379</v>
      </c>
      <c r="G24" s="934" t="s">
        <v>327</v>
      </c>
    </row>
    <row r="25" s="918" customFormat="true" ht="31.8" hidden="false" customHeight="false" outlineLevel="0" collapsed="false">
      <c r="A25" s="904"/>
      <c r="B25" s="905"/>
      <c r="C25" s="944" t="s">
        <v>380</v>
      </c>
      <c r="D25" s="914" t="s">
        <v>377</v>
      </c>
      <c r="E25" s="914" t="s">
        <v>325</v>
      </c>
      <c r="F25" s="914" t="s">
        <v>379</v>
      </c>
      <c r="G25" s="915" t="s">
        <v>330</v>
      </c>
    </row>
    <row r="26" s="945" customFormat="true" ht="31.2" hidden="false" customHeight="true" outlineLevel="0" collapsed="false">
      <c r="A26" s="904" t="n">
        <v>903</v>
      </c>
      <c r="B26" s="905" t="s">
        <v>381</v>
      </c>
      <c r="C26" s="938" t="s">
        <v>382</v>
      </c>
      <c r="D26" s="907" t="s">
        <v>381</v>
      </c>
      <c r="E26" s="907" t="s">
        <v>325</v>
      </c>
      <c r="F26" s="907" t="s">
        <v>383</v>
      </c>
      <c r="G26" s="909" t="s">
        <v>327</v>
      </c>
    </row>
    <row r="27" s="945" customFormat="true" ht="39.6" hidden="false" customHeight="true" outlineLevel="0" collapsed="false">
      <c r="A27" s="904"/>
      <c r="B27" s="905"/>
      <c r="C27" s="936" t="s">
        <v>384</v>
      </c>
      <c r="D27" s="937" t="s">
        <v>381</v>
      </c>
      <c r="E27" s="937" t="s">
        <v>385</v>
      </c>
      <c r="F27" s="937"/>
      <c r="G27" s="920" t="s">
        <v>330</v>
      </c>
    </row>
    <row r="28" s="945" customFormat="true" ht="39.6" hidden="false" customHeight="true" outlineLevel="0" collapsed="false">
      <c r="A28" s="904"/>
      <c r="B28" s="905"/>
      <c r="C28" s="923" t="s">
        <v>386</v>
      </c>
      <c r="D28" s="914" t="s">
        <v>381</v>
      </c>
      <c r="E28" s="914" t="s">
        <v>332</v>
      </c>
      <c r="F28" s="914"/>
      <c r="G28" s="924" t="s">
        <v>333</v>
      </c>
    </row>
    <row r="29" s="945" customFormat="true" ht="31.2" hidden="false" customHeight="true" outlineLevel="0" collapsed="false">
      <c r="A29" s="939" t="n">
        <v>905</v>
      </c>
      <c r="B29" s="940" t="s">
        <v>387</v>
      </c>
      <c r="C29" s="933" t="s">
        <v>388</v>
      </c>
      <c r="D29" s="917" t="s">
        <v>387</v>
      </c>
      <c r="E29" s="946" t="s">
        <v>389</v>
      </c>
      <c r="F29" s="917"/>
      <c r="G29" s="947" t="s">
        <v>327</v>
      </c>
    </row>
    <row r="30" s="945" customFormat="true" ht="31.2" hidden="false" customHeight="false" outlineLevel="0" collapsed="false">
      <c r="A30" s="939"/>
      <c r="B30" s="940"/>
      <c r="C30" s="936" t="s">
        <v>390</v>
      </c>
      <c r="D30" s="911" t="s">
        <v>387</v>
      </c>
      <c r="E30" s="948" t="s">
        <v>391</v>
      </c>
      <c r="F30" s="911"/>
      <c r="G30" s="920" t="s">
        <v>330</v>
      </c>
    </row>
    <row r="31" s="945" customFormat="true" ht="31.8" hidden="false" customHeight="false" outlineLevel="0" collapsed="false">
      <c r="A31" s="939"/>
      <c r="B31" s="940"/>
      <c r="C31" s="923" t="s">
        <v>392</v>
      </c>
      <c r="D31" s="914" t="s">
        <v>387</v>
      </c>
      <c r="E31" s="914" t="s">
        <v>332</v>
      </c>
      <c r="F31" s="914"/>
      <c r="G31" s="924" t="s">
        <v>333</v>
      </c>
    </row>
    <row r="32" s="945" customFormat="true" ht="31.2" hidden="false" customHeight="true" outlineLevel="0" collapsed="false">
      <c r="A32" s="943" t="n">
        <v>892</v>
      </c>
      <c r="B32" s="940" t="s">
        <v>393</v>
      </c>
      <c r="C32" s="936" t="s">
        <v>394</v>
      </c>
      <c r="D32" s="949" t="s">
        <v>393</v>
      </c>
      <c r="E32" s="949" t="s">
        <v>391</v>
      </c>
      <c r="F32" s="949" t="s">
        <v>395</v>
      </c>
      <c r="G32" s="950" t="s">
        <v>327</v>
      </c>
    </row>
    <row r="33" s="945" customFormat="true" ht="31.2" hidden="false" customHeight="false" outlineLevel="0" collapsed="false">
      <c r="A33" s="943"/>
      <c r="B33" s="940"/>
      <c r="C33" s="935" t="s">
        <v>396</v>
      </c>
      <c r="D33" s="949" t="s">
        <v>393</v>
      </c>
      <c r="E33" s="949" t="s">
        <v>389</v>
      </c>
      <c r="F33" s="949"/>
      <c r="G33" s="951" t="s">
        <v>330</v>
      </c>
    </row>
    <row r="34" s="945" customFormat="true" ht="31.8" hidden="false" customHeight="false" outlineLevel="0" collapsed="false">
      <c r="A34" s="943"/>
      <c r="B34" s="940"/>
      <c r="C34" s="923" t="s">
        <v>397</v>
      </c>
      <c r="D34" s="914" t="s">
        <v>393</v>
      </c>
      <c r="E34" s="914" t="s">
        <v>398</v>
      </c>
      <c r="F34" s="914"/>
      <c r="G34" s="915" t="s">
        <v>333</v>
      </c>
    </row>
    <row r="35" s="945" customFormat="true" ht="31.2" hidden="false" customHeight="true" outlineLevel="0" collapsed="false">
      <c r="A35" s="904" t="n">
        <v>913</v>
      </c>
      <c r="B35" s="905" t="s">
        <v>399</v>
      </c>
      <c r="C35" s="933" t="s">
        <v>400</v>
      </c>
      <c r="D35" s="917" t="s">
        <v>399</v>
      </c>
      <c r="E35" s="917" t="s">
        <v>346</v>
      </c>
      <c r="F35" s="917" t="s">
        <v>401</v>
      </c>
      <c r="G35" s="934" t="s">
        <v>327</v>
      </c>
    </row>
    <row r="36" s="918" customFormat="true" ht="31.2" hidden="false" customHeight="false" outlineLevel="0" collapsed="false">
      <c r="A36" s="904"/>
      <c r="B36" s="905"/>
      <c r="C36" s="935" t="s">
        <v>402</v>
      </c>
      <c r="D36" s="908" t="s">
        <v>399</v>
      </c>
      <c r="E36" s="908" t="s">
        <v>332</v>
      </c>
      <c r="F36" s="908"/>
      <c r="G36" s="920" t="s">
        <v>330</v>
      </c>
    </row>
    <row r="37" s="918" customFormat="true" ht="47.4" hidden="false" customHeight="false" outlineLevel="0" collapsed="false">
      <c r="A37" s="904"/>
      <c r="B37" s="905"/>
      <c r="C37" s="944" t="s">
        <v>403</v>
      </c>
      <c r="D37" s="940" t="s">
        <v>399</v>
      </c>
      <c r="E37" s="940" t="s">
        <v>360</v>
      </c>
      <c r="F37" s="952"/>
      <c r="G37" s="924" t="s">
        <v>333</v>
      </c>
    </row>
    <row r="38" s="945" customFormat="true" ht="34.5" hidden="false" customHeight="true" outlineLevel="0" collapsed="false">
      <c r="A38" s="904" t="n">
        <v>893</v>
      </c>
      <c r="B38" s="905" t="s">
        <v>89</v>
      </c>
      <c r="C38" s="938" t="s">
        <v>404</v>
      </c>
      <c r="D38" s="907" t="s">
        <v>89</v>
      </c>
      <c r="E38" s="907" t="s">
        <v>325</v>
      </c>
      <c r="F38" s="907" t="s">
        <v>405</v>
      </c>
      <c r="G38" s="909" t="s">
        <v>327</v>
      </c>
    </row>
    <row r="39" s="945" customFormat="true" ht="31.2" hidden="false" customHeight="false" outlineLevel="0" collapsed="false">
      <c r="A39" s="904"/>
      <c r="B39" s="905"/>
      <c r="C39" s="935" t="s">
        <v>406</v>
      </c>
      <c r="D39" s="911" t="s">
        <v>89</v>
      </c>
      <c r="E39" s="911" t="s">
        <v>407</v>
      </c>
      <c r="F39" s="911" t="s">
        <v>405</v>
      </c>
      <c r="G39" s="912" t="s">
        <v>330</v>
      </c>
    </row>
    <row r="40" s="945" customFormat="true" ht="31.8" hidden="false" customHeight="false" outlineLevel="0" collapsed="false">
      <c r="A40" s="904"/>
      <c r="B40" s="905"/>
      <c r="C40" s="944" t="s">
        <v>408</v>
      </c>
      <c r="D40" s="914" t="s">
        <v>89</v>
      </c>
      <c r="E40" s="914" t="s">
        <v>409</v>
      </c>
      <c r="F40" s="914"/>
      <c r="G40" s="915" t="s">
        <v>333</v>
      </c>
    </row>
    <row r="41" s="918" customFormat="true" ht="31.2" hidden="false" customHeight="true" outlineLevel="0" collapsed="false">
      <c r="A41" s="943" t="n">
        <v>802</v>
      </c>
      <c r="B41" s="940" t="s">
        <v>410</v>
      </c>
      <c r="C41" s="933" t="s">
        <v>411</v>
      </c>
      <c r="D41" s="917" t="s">
        <v>410</v>
      </c>
      <c r="E41" s="917" t="s">
        <v>325</v>
      </c>
      <c r="F41" s="917" t="s">
        <v>412</v>
      </c>
      <c r="G41" s="934" t="s">
        <v>327</v>
      </c>
    </row>
    <row r="42" s="918" customFormat="true" ht="31.2" hidden="false" customHeight="false" outlineLevel="0" collapsed="false">
      <c r="A42" s="943"/>
      <c r="B42" s="940"/>
      <c r="C42" s="935" t="s">
        <v>413</v>
      </c>
      <c r="D42" s="949" t="s">
        <v>410</v>
      </c>
      <c r="E42" s="949" t="s">
        <v>358</v>
      </c>
      <c r="F42" s="949"/>
      <c r="G42" s="951" t="s">
        <v>330</v>
      </c>
    </row>
    <row r="43" s="918" customFormat="true" ht="31.2" hidden="false" customHeight="false" outlineLevel="0" collapsed="false">
      <c r="A43" s="943"/>
      <c r="B43" s="940"/>
      <c r="C43" s="935" t="s">
        <v>414</v>
      </c>
      <c r="D43" s="949" t="s">
        <v>410</v>
      </c>
      <c r="E43" s="953" t="s">
        <v>415</v>
      </c>
      <c r="F43" s="954"/>
      <c r="G43" s="955" t="s">
        <v>330</v>
      </c>
    </row>
    <row r="44" s="918" customFormat="true" ht="47.4" hidden="false" customHeight="false" outlineLevel="0" collapsed="false">
      <c r="A44" s="943"/>
      <c r="B44" s="940"/>
      <c r="C44" s="923" t="s">
        <v>416</v>
      </c>
      <c r="D44" s="914" t="s">
        <v>410</v>
      </c>
      <c r="E44" s="914" t="s">
        <v>360</v>
      </c>
      <c r="F44" s="914"/>
      <c r="G44" s="956" t="s">
        <v>333</v>
      </c>
      <c r="H44" s="957"/>
    </row>
    <row r="45" s="918" customFormat="true" ht="15.6" hidden="false" customHeight="true" outlineLevel="0" collapsed="false">
      <c r="A45" s="904" t="n">
        <v>908</v>
      </c>
      <c r="B45" s="905" t="s">
        <v>305</v>
      </c>
      <c r="C45" s="933" t="s">
        <v>417</v>
      </c>
      <c r="D45" s="917" t="s">
        <v>305</v>
      </c>
      <c r="E45" s="917" t="s">
        <v>418</v>
      </c>
      <c r="F45" s="917" t="s">
        <v>419</v>
      </c>
      <c r="G45" s="934" t="s">
        <v>327</v>
      </c>
    </row>
    <row r="46" s="918" customFormat="true" ht="31.2" hidden="false" customHeight="false" outlineLevel="0" collapsed="false">
      <c r="A46" s="904"/>
      <c r="B46" s="905"/>
      <c r="C46" s="941" t="s">
        <v>420</v>
      </c>
      <c r="D46" s="958" t="s">
        <v>305</v>
      </c>
      <c r="E46" s="958" t="s">
        <v>418</v>
      </c>
      <c r="F46" s="958" t="s">
        <v>419</v>
      </c>
      <c r="G46" s="920" t="s">
        <v>330</v>
      </c>
    </row>
    <row r="47" s="918" customFormat="true" ht="31.8" hidden="false" customHeight="false" outlineLevel="0" collapsed="false">
      <c r="A47" s="904"/>
      <c r="B47" s="905"/>
      <c r="C47" s="933" t="s">
        <v>421</v>
      </c>
      <c r="D47" s="917" t="s">
        <v>305</v>
      </c>
      <c r="E47" s="917" t="s">
        <v>418</v>
      </c>
      <c r="F47" s="917"/>
      <c r="G47" s="924" t="s">
        <v>333</v>
      </c>
      <c r="H47" s="929"/>
    </row>
    <row r="48" s="918" customFormat="true" ht="31.2" hidden="false" customHeight="true" outlineLevel="0" collapsed="false">
      <c r="A48" s="904" t="n">
        <v>959</v>
      </c>
      <c r="B48" s="905" t="s">
        <v>422</v>
      </c>
      <c r="C48" s="938" t="s">
        <v>423</v>
      </c>
      <c r="D48" s="907" t="s">
        <v>422</v>
      </c>
      <c r="E48" s="907" t="s">
        <v>325</v>
      </c>
      <c r="F48" s="907" t="s">
        <v>424</v>
      </c>
      <c r="G48" s="909" t="s">
        <v>327</v>
      </c>
      <c r="H48" s="957"/>
    </row>
    <row r="49" s="918" customFormat="true" ht="31.2" hidden="false" customHeight="false" outlineLevel="0" collapsed="false">
      <c r="A49" s="904"/>
      <c r="B49" s="905"/>
      <c r="C49" s="936" t="s">
        <v>425</v>
      </c>
      <c r="D49" s="937" t="s">
        <v>422</v>
      </c>
      <c r="E49" s="937" t="s">
        <v>426</v>
      </c>
      <c r="F49" s="937"/>
      <c r="G49" s="959" t="s">
        <v>330</v>
      </c>
    </row>
    <row r="50" s="918" customFormat="true" ht="31.8" hidden="false" customHeight="false" outlineLevel="0" collapsed="false">
      <c r="A50" s="904"/>
      <c r="B50" s="905"/>
      <c r="C50" s="923" t="s">
        <v>427</v>
      </c>
      <c r="D50" s="914" t="s">
        <v>422</v>
      </c>
      <c r="E50" s="914" t="s">
        <v>332</v>
      </c>
      <c r="F50" s="914"/>
      <c r="G50" s="915" t="s">
        <v>333</v>
      </c>
    </row>
    <row r="51" s="918" customFormat="true" ht="31.2" hidden="false" customHeight="true" outlineLevel="0" collapsed="false">
      <c r="A51" s="904" t="n">
        <v>887</v>
      </c>
      <c r="B51" s="905" t="s">
        <v>111</v>
      </c>
      <c r="C51" s="933" t="s">
        <v>428</v>
      </c>
      <c r="D51" s="917" t="s">
        <v>111</v>
      </c>
      <c r="E51" s="917" t="s">
        <v>418</v>
      </c>
      <c r="F51" s="917"/>
      <c r="G51" s="934" t="s">
        <v>327</v>
      </c>
    </row>
    <row r="52" s="918" customFormat="true" ht="31.2" hidden="false" customHeight="false" outlineLevel="0" collapsed="false">
      <c r="A52" s="904"/>
      <c r="B52" s="905"/>
      <c r="C52" s="936" t="s">
        <v>429</v>
      </c>
      <c r="D52" s="937" t="s">
        <v>111</v>
      </c>
      <c r="E52" s="911" t="s">
        <v>418</v>
      </c>
      <c r="F52" s="937"/>
      <c r="G52" s="920" t="s">
        <v>330</v>
      </c>
    </row>
    <row r="53" s="918" customFormat="true" ht="31.8" hidden="false" customHeight="false" outlineLevel="0" collapsed="false">
      <c r="A53" s="904"/>
      <c r="B53" s="905"/>
      <c r="C53" s="923" t="s">
        <v>430</v>
      </c>
      <c r="D53" s="914" t="s">
        <v>111</v>
      </c>
      <c r="E53" s="914" t="s">
        <v>431</v>
      </c>
      <c r="F53" s="914"/>
      <c r="G53" s="924" t="s">
        <v>333</v>
      </c>
    </row>
    <row r="54" s="945" customFormat="true" ht="31.2" hidden="false" customHeight="true" outlineLevel="0" collapsed="false">
      <c r="A54" s="960" t="n">
        <v>888</v>
      </c>
      <c r="B54" s="961" t="s">
        <v>432</v>
      </c>
      <c r="C54" s="933" t="s">
        <v>433</v>
      </c>
      <c r="D54" s="917" t="s">
        <v>432</v>
      </c>
      <c r="E54" s="917" t="s">
        <v>325</v>
      </c>
      <c r="F54" s="917" t="s">
        <v>434</v>
      </c>
      <c r="G54" s="934" t="s">
        <v>327</v>
      </c>
    </row>
    <row r="55" s="945" customFormat="true" ht="31.2" hidden="false" customHeight="false" outlineLevel="0" collapsed="false">
      <c r="A55" s="960"/>
      <c r="B55" s="961"/>
      <c r="C55" s="936" t="s">
        <v>435</v>
      </c>
      <c r="D55" s="937" t="s">
        <v>432</v>
      </c>
      <c r="E55" s="937" t="s">
        <v>418</v>
      </c>
      <c r="F55" s="937"/>
      <c r="G55" s="959" t="s">
        <v>330</v>
      </c>
    </row>
    <row r="56" s="945" customFormat="true" ht="31.8" hidden="false" customHeight="false" outlineLevel="0" collapsed="false">
      <c r="A56" s="960"/>
      <c r="B56" s="961"/>
      <c r="C56" s="919" t="s">
        <v>436</v>
      </c>
      <c r="D56" s="911" t="s">
        <v>432</v>
      </c>
      <c r="E56" s="911" t="s">
        <v>418</v>
      </c>
      <c r="F56" s="911"/>
      <c r="G56" s="915" t="s">
        <v>333</v>
      </c>
    </row>
    <row r="57" s="945" customFormat="true" ht="31.2" hidden="false" customHeight="true" outlineLevel="0" collapsed="false">
      <c r="A57" s="904" t="n">
        <v>869</v>
      </c>
      <c r="B57" s="905" t="s">
        <v>437</v>
      </c>
      <c r="C57" s="938" t="s">
        <v>438</v>
      </c>
      <c r="D57" s="907" t="s">
        <v>437</v>
      </c>
      <c r="E57" s="907" t="s">
        <v>325</v>
      </c>
      <c r="F57" s="907" t="s">
        <v>439</v>
      </c>
      <c r="G57" s="909" t="s">
        <v>327</v>
      </c>
    </row>
    <row r="58" s="945" customFormat="true" ht="31.2" hidden="false" customHeight="false" outlineLevel="0" collapsed="false">
      <c r="A58" s="904"/>
      <c r="B58" s="905"/>
      <c r="C58" s="935" t="s">
        <v>440</v>
      </c>
      <c r="D58" s="908" t="s">
        <v>437</v>
      </c>
      <c r="E58" s="908" t="s">
        <v>418</v>
      </c>
      <c r="F58" s="908"/>
      <c r="G58" s="920" t="s">
        <v>330</v>
      </c>
      <c r="H58" s="962"/>
    </row>
    <row r="59" s="897" customFormat="true" ht="37.2" hidden="false" customHeight="true" outlineLevel="0" collapsed="false">
      <c r="A59" s="904"/>
      <c r="B59" s="905"/>
      <c r="C59" s="923" t="s">
        <v>441</v>
      </c>
      <c r="D59" s="914" t="s">
        <v>437</v>
      </c>
      <c r="E59" s="914" t="s">
        <v>391</v>
      </c>
      <c r="F59" s="914"/>
      <c r="G59" s="915" t="s">
        <v>333</v>
      </c>
    </row>
    <row r="60" customFormat="false" ht="13.2" hidden="false" customHeight="false" outlineLevel="0" collapsed="false">
      <c r="A60" s="890"/>
    </row>
    <row r="61" customFormat="false" ht="13.2" hidden="false" customHeight="false" outlineLevel="0" collapsed="false">
      <c r="A61" s="890"/>
    </row>
    <row r="62" customFormat="false" ht="13.2" hidden="false" customHeight="false" outlineLevel="0" collapsed="false">
      <c r="A62" s="890"/>
    </row>
    <row r="63" customFormat="false" ht="13.2" hidden="false" customHeight="false" outlineLevel="0" collapsed="false">
      <c r="A63" s="890"/>
    </row>
    <row r="64" customFormat="false" ht="13.2" hidden="false" customHeight="false" outlineLevel="0" collapsed="false">
      <c r="A64" s="890"/>
    </row>
    <row r="65" customFormat="false" ht="13.2" hidden="false" customHeight="false" outlineLevel="0" collapsed="false">
      <c r="A65" s="890"/>
    </row>
    <row r="66" s="894" customFormat="true" ht="13.2" hidden="false" customHeight="false" outlineLevel="0" collapsed="false">
      <c r="A66" s="890"/>
    </row>
    <row r="67" s="894" customFormat="true" ht="13.2" hidden="false" customHeight="false" outlineLevel="0" collapsed="false">
      <c r="A67" s="890"/>
    </row>
    <row r="68" s="894" customFormat="true" ht="13.2" hidden="false" customHeight="false" outlineLevel="0" collapsed="false">
      <c r="A68" s="890"/>
    </row>
    <row r="69" s="894" customFormat="true" ht="13.2" hidden="false" customHeight="false" outlineLevel="0" collapsed="false">
      <c r="A69" s="890"/>
    </row>
    <row r="70" s="894" customFormat="true" ht="13.2" hidden="false" customHeight="false" outlineLevel="0" collapsed="false">
      <c r="A70" s="890"/>
    </row>
    <row r="71" s="894" customFormat="true" ht="13.2" hidden="false" customHeight="false" outlineLevel="0" collapsed="false">
      <c r="A71" s="890"/>
    </row>
    <row r="72" s="894" customFormat="true" ht="13.2" hidden="false" customHeight="false" outlineLevel="0" collapsed="false">
      <c r="A72" s="890"/>
    </row>
    <row r="73" s="894" customFormat="true" ht="13.2" hidden="false" customHeight="false" outlineLevel="0" collapsed="false">
      <c r="A73" s="890"/>
    </row>
  </sheetData>
  <mergeCells count="40">
    <mergeCell ref="A1:B1"/>
    <mergeCell ref="D1:F1"/>
    <mergeCell ref="A3:A5"/>
    <mergeCell ref="B3:B5"/>
    <mergeCell ref="A6:A8"/>
    <mergeCell ref="B6:B8"/>
    <mergeCell ref="A9:A11"/>
    <mergeCell ref="B9:B11"/>
    <mergeCell ref="A12:A14"/>
    <mergeCell ref="B12:B14"/>
    <mergeCell ref="A15:A17"/>
    <mergeCell ref="B15:B17"/>
    <mergeCell ref="A18:A20"/>
    <mergeCell ref="B18:B20"/>
    <mergeCell ref="A21:A23"/>
    <mergeCell ref="B21:B23"/>
    <mergeCell ref="A24:A25"/>
    <mergeCell ref="B24:B25"/>
    <mergeCell ref="A26:A28"/>
    <mergeCell ref="B26:B28"/>
    <mergeCell ref="A29:A31"/>
    <mergeCell ref="B29:B31"/>
    <mergeCell ref="A32:A34"/>
    <mergeCell ref="B32:B34"/>
    <mergeCell ref="A35:A37"/>
    <mergeCell ref="B35:B37"/>
    <mergeCell ref="A38:A40"/>
    <mergeCell ref="B38:B40"/>
    <mergeCell ref="A41:A44"/>
    <mergeCell ref="B41:B44"/>
    <mergeCell ref="A45:A47"/>
    <mergeCell ref="B45:B47"/>
    <mergeCell ref="A48:A50"/>
    <mergeCell ref="B48:B50"/>
    <mergeCell ref="A51:A53"/>
    <mergeCell ref="B51:B53"/>
    <mergeCell ref="A54:A56"/>
    <mergeCell ref="B54:B56"/>
    <mergeCell ref="A57:A59"/>
    <mergeCell ref="B57:B5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57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LibreOffice/7.2.6.2$Linux_X86_64 LibreOffice_project/20$Build-2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2016-12-26T10:15:15Z</dcterms:created>
  <dc:creator>Надежда</dc:creator>
  <dc:description/>
  <dc:language>ru-RU</dc:language>
  <cp:lastModifiedBy>ovsyannikova</cp:lastModifiedBy>
  <cp:lastPrinted>2022-03-09T11:27:24Z</cp:lastPrinted>
  <dcterms:modified xsi:type="dcterms:W3CDTF">2022-04-05T12:12:58Z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